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66925"/>
  <mc:AlternateContent xmlns:mc="http://schemas.openxmlformats.org/markup-compatibility/2006">
    <mc:Choice Requires="x15">
      <x15ac:absPath xmlns:x15ac="http://schemas.microsoft.com/office/spreadsheetml/2010/11/ac" url="https://usdagcc-my.sharepoint.com/personal/judene_mclane_usda_gov/Documents/Documents/Website/2022/"/>
    </mc:Choice>
  </mc:AlternateContent>
  <xr:revisionPtr revIDLastSave="0" documentId="8_{8A6A0283-820A-444B-8A30-12C08B66C43A}" xr6:coauthVersionLast="47" xr6:coauthVersionMax="47" xr10:uidLastSave="{00000000-0000-0000-0000-000000000000}"/>
  <bookViews>
    <workbookView xWindow="1125" yWindow="1125" windowWidth="18015" windowHeight="14325" xr2:uid="{F277A269-A3A9-465B-9082-529E437927F7}"/>
  </bookViews>
  <sheets>
    <sheet name="Form-Means" sheetId="3" r:id="rId1"/>
    <sheet name="Raw Data" sheetId="14" r:id="rId2"/>
    <sheet name="Additional Info" sheetId="6" r:id="rId3"/>
    <sheet name="WWCOE" sheetId="5" r:id="rId4"/>
  </sheets>
  <definedNames>
    <definedName name="_xlnm.Database" localSheetId="0">#REF!</definedName>
    <definedName name="_xlnm.Databa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 i="3" l="1"/>
  <c r="E44" i="3" s="1"/>
  <c r="C42" i="3"/>
  <c r="F47" i="3"/>
  <c r="F49" i="3" s="1"/>
  <c r="E47" i="3"/>
  <c r="E49" i="3" s="1"/>
  <c r="C47" i="3"/>
  <c r="C49" i="3" s="1"/>
  <c r="E43" i="3"/>
  <c r="F41" i="3"/>
  <c r="E41" i="3"/>
  <c r="C41" i="3"/>
  <c r="C43" i="3" s="1"/>
  <c r="D39" i="3"/>
  <c r="D38" i="3"/>
  <c r="D37" i="3"/>
  <c r="D36" i="3"/>
  <c r="D35" i="3"/>
  <c r="D34" i="3"/>
  <c r="D33" i="3"/>
  <c r="D32" i="3"/>
  <c r="D31" i="3"/>
  <c r="D30" i="3"/>
  <c r="D29" i="3"/>
  <c r="D28" i="3"/>
  <c r="D27" i="3"/>
  <c r="D26" i="3"/>
  <c r="D25" i="3"/>
  <c r="D24" i="3"/>
  <c r="D23" i="3"/>
  <c r="D22" i="3"/>
  <c r="D21" i="3"/>
  <c r="D20" i="3"/>
  <c r="D19" i="3"/>
  <c r="D18" i="3"/>
  <c r="D17" i="3"/>
  <c r="D16" i="3"/>
  <c r="D15" i="3"/>
  <c r="D14" i="3"/>
  <c r="D13" i="3"/>
  <c r="AM35" i="14"/>
  <c r="AJ35" i="14" s="1"/>
  <c r="AK35" i="14"/>
  <c r="AM39" i="14"/>
  <c r="AJ39" i="14" s="1"/>
  <c r="AK39" i="14"/>
  <c r="AM54" i="14"/>
  <c r="AJ54" i="14" s="1"/>
  <c r="AK54" i="14"/>
  <c r="AM48" i="14"/>
  <c r="AK48" i="14"/>
  <c r="AJ48" i="14"/>
  <c r="AM38" i="14"/>
  <c r="AJ38" i="14" s="1"/>
  <c r="AK38" i="14"/>
  <c r="AM34" i="14"/>
  <c r="AJ34" i="14" s="1"/>
  <c r="AK34" i="14"/>
  <c r="AM30" i="14"/>
  <c r="AJ30" i="14" s="1"/>
  <c r="AK30" i="14"/>
  <c r="AM49" i="14"/>
  <c r="AJ49" i="14" s="1"/>
  <c r="AK49" i="14"/>
  <c r="AM53" i="14"/>
  <c r="AJ53" i="14" s="1"/>
  <c r="AK53" i="14"/>
  <c r="AM43" i="14"/>
  <c r="AJ43" i="14" s="1"/>
  <c r="AK43" i="14"/>
  <c r="AM50" i="14"/>
  <c r="AJ50" i="14" s="1"/>
  <c r="AK50" i="14"/>
  <c r="AM55" i="14"/>
  <c r="AJ55" i="14" s="1"/>
  <c r="AK55" i="14"/>
  <c r="AM42" i="14"/>
  <c r="AJ42" i="14" s="1"/>
  <c r="AK42" i="14"/>
  <c r="AM46" i="14"/>
  <c r="AJ46" i="14" s="1"/>
  <c r="AK46" i="14"/>
  <c r="AM52" i="14"/>
  <c r="AJ52" i="14" s="1"/>
  <c r="AK52" i="14"/>
  <c r="AM37" i="14"/>
  <c r="AK37" i="14"/>
  <c r="AJ37" i="14"/>
  <c r="AM51" i="14"/>
  <c r="AK51" i="14"/>
  <c r="AJ51" i="14"/>
  <c r="AM44" i="14"/>
  <c r="AJ44" i="14" s="1"/>
  <c r="AK44" i="14"/>
  <c r="AM45" i="14"/>
  <c r="AJ45" i="14" s="1"/>
  <c r="AK45" i="14"/>
  <c r="AM41" i="14"/>
  <c r="AJ41" i="14" s="1"/>
  <c r="AK41" i="14"/>
  <c r="AM36" i="14"/>
  <c r="AJ36" i="14" s="1"/>
  <c r="AK36" i="14"/>
  <c r="AM31" i="14"/>
  <c r="AJ31" i="14" s="1"/>
  <c r="AK31" i="14"/>
  <c r="AM47" i="14"/>
  <c r="AJ47" i="14" s="1"/>
  <c r="AK47" i="14"/>
  <c r="AM40" i="14"/>
  <c r="AK40" i="14"/>
  <c r="AJ40" i="14"/>
  <c r="AM32" i="14"/>
  <c r="AK32" i="14"/>
  <c r="AJ32" i="14"/>
  <c r="AM29" i="14"/>
  <c r="AJ29" i="14" s="1"/>
  <c r="AK29" i="14"/>
  <c r="AM33" i="14"/>
  <c r="AJ33" i="14" s="1"/>
  <c r="AK33" i="14"/>
  <c r="AM8" i="14"/>
  <c r="AJ8" i="14" s="1"/>
  <c r="AK8" i="14"/>
  <c r="AM9" i="14"/>
  <c r="AJ9" i="14" s="1"/>
  <c r="AK9" i="14"/>
  <c r="AM4" i="14"/>
  <c r="AJ4" i="14" s="1"/>
  <c r="AK4" i="14"/>
  <c r="AM28" i="14"/>
  <c r="AJ28" i="14" s="1"/>
  <c r="AK28" i="14"/>
  <c r="AM3" i="14"/>
  <c r="AK3" i="14"/>
  <c r="AJ3" i="14"/>
  <c r="AM12" i="14"/>
  <c r="AK12" i="14"/>
  <c r="AJ12" i="14"/>
  <c r="AM26" i="14"/>
  <c r="AJ26" i="14" s="1"/>
  <c r="AK26" i="14"/>
  <c r="AM22" i="14"/>
  <c r="AJ22" i="14" s="1"/>
  <c r="AK22" i="14"/>
  <c r="AM13" i="14"/>
  <c r="AJ13" i="14" s="1"/>
  <c r="AK13" i="14"/>
  <c r="AM25" i="14"/>
  <c r="AJ25" i="14" s="1"/>
  <c r="AK25" i="14"/>
  <c r="AM21" i="14"/>
  <c r="AJ21" i="14" s="1"/>
  <c r="AK21" i="14"/>
  <c r="AM17" i="14"/>
  <c r="AJ17" i="14" s="1"/>
  <c r="AK17" i="14"/>
  <c r="AM24" i="14"/>
  <c r="AK24" i="14"/>
  <c r="AJ24" i="14"/>
  <c r="AM11" i="14"/>
  <c r="AK11" i="14"/>
  <c r="AJ11" i="14"/>
  <c r="AM27" i="14"/>
  <c r="AJ27" i="14" s="1"/>
  <c r="AK27" i="14"/>
  <c r="AM23" i="14"/>
  <c r="AJ23" i="14" s="1"/>
  <c r="AK23" i="14"/>
  <c r="AM10" i="14"/>
  <c r="AJ10" i="14" s="1"/>
  <c r="AK10" i="14"/>
  <c r="AM2" i="14"/>
  <c r="AJ2" i="14" s="1"/>
  <c r="AK2" i="14"/>
  <c r="AM5" i="14"/>
  <c r="AJ5" i="14" s="1"/>
  <c r="AK5" i="14"/>
  <c r="AM20" i="14"/>
  <c r="AJ20" i="14" s="1"/>
  <c r="AK20" i="14"/>
  <c r="AM7" i="14"/>
  <c r="AK7" i="14"/>
  <c r="AJ7" i="14"/>
  <c r="AM16" i="14"/>
  <c r="AK16" i="14"/>
  <c r="AJ16" i="14"/>
  <c r="AM14" i="14"/>
  <c r="AJ14" i="14" s="1"/>
  <c r="AK14" i="14"/>
  <c r="AM15" i="14"/>
  <c r="AJ15" i="14" s="1"/>
  <c r="AK15" i="14"/>
  <c r="AM6" i="14"/>
  <c r="AJ6" i="14" s="1"/>
  <c r="AK6" i="14"/>
  <c r="AM19" i="14"/>
  <c r="AJ19" i="14" s="1"/>
  <c r="AK19" i="14"/>
  <c r="AM18" i="14"/>
  <c r="AJ18" i="14" s="1"/>
  <c r="AK18" i="14"/>
  <c r="F43" i="3" l="1"/>
  <c r="F42" i="3"/>
  <c r="F44" i="3" s="1"/>
  <c r="C44" i="3"/>
</calcChain>
</file>

<file path=xl/sharedStrings.xml><?xml version="1.0" encoding="utf-8"?>
<sst xmlns="http://schemas.openxmlformats.org/spreadsheetml/2006/main" count="1312" uniqueCount="144">
  <si>
    <t>Location:</t>
  </si>
  <si>
    <t>Cooperator:</t>
  </si>
  <si>
    <t>Comments:</t>
  </si>
  <si>
    <t>ENTRY</t>
  </si>
  <si>
    <t>CULTIVAR/</t>
  </si>
  <si>
    <t>YIELD</t>
  </si>
  <si>
    <t>TEST</t>
  </si>
  <si>
    <t>HEIGHT</t>
  </si>
  <si>
    <t>NO.</t>
  </si>
  <si>
    <t>DESIGNATION</t>
  </si>
  <si>
    <t>WT.</t>
  </si>
  <si>
    <t>Yield</t>
  </si>
  <si>
    <t>bu/A</t>
  </si>
  <si>
    <t>rank</t>
  </si>
  <si>
    <t>lbs/bu</t>
  </si>
  <si>
    <t xml:space="preserve"> </t>
  </si>
  <si>
    <t>Mean</t>
  </si>
  <si>
    <t>CV (%)</t>
  </si>
  <si>
    <t>Maximum</t>
  </si>
  <si>
    <t>Minimum</t>
  </si>
  <si>
    <t xml:space="preserve">Add worksheet with plot data </t>
  </si>
  <si>
    <t>The Wheat Workers Code of Ethics</t>
  </si>
  <si>
    <t>Seed is distributed in accordance with the 'Wheat Workers Code of Ethics for Distribution of Germ Plasm', developed and adopted by the National Wheat Improvement Committee on 5 November, 1994, with modifications proposed and approved on 31 January, 2001.</t>
  </si>
  <si>
    <t>Acceptance of Uniform Nursery seed constitutes agreement.</t>
  </si>
  <si>
    <t>1. The originating breeder, institution, or company has certain rights to the material. These rights are not waived with the distribution of seeds or plant material, but remain with the originator.</t>
  </si>
  <si>
    <t>2. The recipient of seeds or plant material shall make no secondary distributions of the germ plasm without the permission of the owner/breeder.</t>
  </si>
  <si>
    <t>3. The owner/breeder in distributing seeds or other propagating material grants permission for its use in tests under the recipient's control or as a parent for making of crosses from which selections will be made. Uses for which written approval of the owner/breeder is required include:</t>
  </si>
  <si>
    <t>- testing in regional or international nurseries;</t>
  </si>
  <si>
    <t>- increase and release as a cultivar;</t>
  </si>
  <si>
    <t>- reselection from within the stock'</t>
  </si>
  <si>
    <t>- use as a parent of a commercial F1 hybrid, synthetic, or multiline cultivar;</t>
  </si>
  <si>
    <t>- use as a recurrent parent in backcrossing'</t>
  </si>
  <si>
    <t>- mutation breeding</t>
  </si>
  <si>
    <t>- selection of somaclonal variants; or</t>
  </si>
  <si>
    <t>- use as a recipient parent for asexual gene transfer, including gene transfer using molecular genetic techniques.</t>
  </si>
  <si>
    <t>4. Plant materials of this nature entered in crop cultivar trial shall not be used for seed increase. Reasonable precautions to ensure retention or recover of plant materials at harvest shall be taken.</t>
  </si>
  <si>
    <t>SEE ADDITIONAL INFO TAB FOR COMMENTS</t>
  </si>
  <si>
    <t>Address</t>
  </si>
  <si>
    <t>USDA and Washington State University</t>
  </si>
  <si>
    <t>BLOC</t>
  </si>
  <si>
    <t>RECORD</t>
  </si>
  <si>
    <t>PLOT</t>
  </si>
  <si>
    <t>NAME</t>
  </si>
  <si>
    <t>LOC</t>
  </si>
  <si>
    <t>LOCATION</t>
  </si>
  <si>
    <t>CHECK</t>
  </si>
  <si>
    <t>EXPERIMENT NAME</t>
  </si>
  <si>
    <t>PEDIGREE</t>
  </si>
  <si>
    <t>ROW</t>
  </si>
  <si>
    <t>COL</t>
  </si>
  <si>
    <t>YEAR</t>
  </si>
  <si>
    <t>HEADCODE</t>
  </si>
  <si>
    <t>HTCM</t>
  </si>
  <si>
    <t>PLOTLEN</t>
  </si>
  <si>
    <t>PLOTWID</t>
  </si>
  <si>
    <t>YIELDG</t>
  </si>
  <si>
    <t>YLD_BUA</t>
  </si>
  <si>
    <t>TWTLBSBU</t>
  </si>
  <si>
    <t>TWTKGHL</t>
  </si>
  <si>
    <t>YLD_KGHA</t>
  </si>
  <si>
    <t>GEN</t>
  </si>
  <si>
    <t>Genesee</t>
  </si>
  <si>
    <t>.</t>
  </si>
  <si>
    <t>lbw</t>
  </si>
  <si>
    <t>Trait means for Western Regional Hard Winter Wheat 2021-22</t>
  </si>
  <si>
    <t>PROTEIN</t>
  </si>
  <si>
    <t>PLANT</t>
  </si>
  <si>
    <t>inches</t>
  </si>
  <si>
    <t>Error Mean Square from ANOVA</t>
  </si>
  <si>
    <t>Entry Deg. Of Freedom</t>
  </si>
  <si>
    <t>LSD(0.1)</t>
  </si>
  <si>
    <t>T ALPHA=0.1</t>
  </si>
  <si>
    <t>APP</t>
  </si>
  <si>
    <t>APP2</t>
  </si>
  <si>
    <t>NOTES</t>
  </si>
  <si>
    <t>NOTES2</t>
  </si>
  <si>
    <t>GROWTHSTAG</t>
  </si>
  <si>
    <t>HDJUL</t>
  </si>
  <si>
    <t>YRIT</t>
  </si>
  <si>
    <t>YRSEV</t>
  </si>
  <si>
    <t>YRIT2</t>
  </si>
  <si>
    <t>YRSEV2</t>
  </si>
  <si>
    <t>PLS</t>
  </si>
  <si>
    <t>SPRSTND</t>
  </si>
  <si>
    <t>LOD</t>
  </si>
  <si>
    <t>GROWTHST2</t>
  </si>
  <si>
    <t>STANDVIS1</t>
  </si>
  <si>
    <t>University of Idaho Kambitsch Research Farm, Genessee Idaho</t>
  </si>
  <si>
    <t>Fn</t>
  </si>
  <si>
    <t>ARS14DH1014-21C</t>
  </si>
  <si>
    <t>22 WRSWWN GEN</t>
  </si>
  <si>
    <t>(ARS-Amber/X010301-4-2C)</t>
  </si>
  <si>
    <t>caw</t>
  </si>
  <si>
    <t>ARS14X1083-99C</t>
  </si>
  <si>
    <t>(X06141-1L/X070036-0-0-47C)</t>
  </si>
  <si>
    <t>cbw</t>
  </si>
  <si>
    <t>WA8307</t>
  </si>
  <si>
    <t>Estica/Finley ssd-51/Finch//Xerpha</t>
  </si>
  <si>
    <t>law</t>
  </si>
  <si>
    <t>UIL16-478001</t>
  </si>
  <si>
    <t>[ LCSSONIC x 08-21702A ]</t>
  </si>
  <si>
    <t>UIL16-072025</t>
  </si>
  <si>
    <t>[ 06-03303B x 09-12457A ]</t>
  </si>
  <si>
    <t>WA8371</t>
  </si>
  <si>
    <t>WA8336</t>
  </si>
  <si>
    <t>Bobtail//Residence-45/Finch-23-19</t>
  </si>
  <si>
    <t>OR2180149</t>
  </si>
  <si>
    <t>OR2090540/Ladd</t>
  </si>
  <si>
    <t>MADSEN</t>
  </si>
  <si>
    <t>STEPHENS</t>
  </si>
  <si>
    <t>Nord Desprez/Pullman Sel. 101, CItr13438</t>
  </si>
  <si>
    <t>OR2160264</t>
  </si>
  <si>
    <t>Ladd/ORSS-1757</t>
  </si>
  <si>
    <t>OR2190027 CL+</t>
  </si>
  <si>
    <t>Rosalyn/3/ORCF-103/AP100CL//OR2060371</t>
  </si>
  <si>
    <t>SOCKEYECL+</t>
  </si>
  <si>
    <t>OR2170559</t>
  </si>
  <si>
    <t>NSL08-3485/SY-Ovation//OR951431/NSA 94-2137</t>
  </si>
  <si>
    <t>LCSHULK</t>
  </si>
  <si>
    <t>ARS14DH1011-11L</t>
  </si>
  <si>
    <t>(ARS97230-6C/WA8142-3)</t>
  </si>
  <si>
    <t>OR2180377</t>
  </si>
  <si>
    <t>Rosalyn/OR2131615</t>
  </si>
  <si>
    <t>NWDUET</t>
  </si>
  <si>
    <t>UIL14-085001A</t>
  </si>
  <si>
    <t>[ 06-03303B x MADSEN ]</t>
  </si>
  <si>
    <t>OR2190025 CL+</t>
  </si>
  <si>
    <t>CAMEO</t>
  </si>
  <si>
    <t>OR5180071</t>
  </si>
  <si>
    <t>ARS98X402-1C/OR2080641</t>
  </si>
  <si>
    <t>BOBTAIL</t>
  </si>
  <si>
    <t>Einstein/Tubbs</t>
  </si>
  <si>
    <t>SELBU2.0</t>
  </si>
  <si>
    <t>ARSCRESCENT</t>
  </si>
  <si>
    <t>Dusty//MDN sib/Dusty///WA7665/RULO</t>
  </si>
  <si>
    <t>OR2160243</t>
  </si>
  <si>
    <t>Mary/96-16702A</t>
  </si>
  <si>
    <t>IDO2008</t>
  </si>
  <si>
    <t>IDO1005/99-22705A</t>
  </si>
  <si>
    <t>Planting date: 9/29/2021</t>
  </si>
  <si>
    <t>Harvest date: 8/25/2022</t>
  </si>
  <si>
    <t>Plot size (sq ft): 55</t>
  </si>
  <si>
    <t>Number of Reps: 2</t>
  </si>
  <si>
    <t>Kim Garland Campbell and Patricia DeMacon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</si>
</sst>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numFmt numFmtId="166" formatCode="################.00"/>
    <numFmt numFmtId="167" formatCode="######.00"/>
    <numFmt numFmtId="168" formatCode="##.0"/>
    <numFmt numFmtId="169" formatCode="###.00"/>
    <numFmt numFmtId="170" formatCode="####.0"/>
    <numFmt numFmtId="171" formatCode="###.0"/>
    <numFmt numFmtId="172" formatCode="#####.000"/>
    <numFmt numFmtId="173" formatCode="########.00"/>
  </numFmts>
  <fonts count="12" x14ac:knownFonts="1">
    <font>
      <sz val="10"/>
      <color theme="1"/>
      <name val="Arial"/>
      <family val="2"/>
    </font>
    <font>
      <sz val="11"/>
      <color theme="1"/>
      <name val="Calibri"/>
      <family val="2"/>
      <scheme val="minor"/>
    </font>
    <font>
      <sz val="10"/>
      <name val="Arial"/>
      <family val="2"/>
    </font>
    <font>
      <b/>
      <sz val="12"/>
      <name val="Arial"/>
      <family val="2"/>
    </font>
    <font>
      <sz val="11"/>
      <color theme="1"/>
      <name val="Calibri"/>
      <family val="2"/>
      <scheme val="minor"/>
    </font>
    <font>
      <u/>
      <sz val="11"/>
      <color theme="10"/>
      <name val="Calibri"/>
      <family val="2"/>
      <scheme val="minor"/>
    </font>
    <font>
      <sz val="12"/>
      <name val="Arial"/>
      <family val="2"/>
    </font>
    <font>
      <sz val="12"/>
      <color theme="1"/>
      <name val="Arial"/>
      <family val="2"/>
    </font>
    <font>
      <i/>
      <sz val="11"/>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s>
  <fills count="5">
    <fill>
      <patternFill patternType="none"/>
    </fill>
    <fill>
      <patternFill patternType="gray125"/>
    </fill>
    <fill>
      <patternFill patternType="solid">
        <fgColor rgb="FF92D050"/>
        <bgColor indexed="64"/>
      </patternFill>
    </fill>
    <fill>
      <patternFill patternType="solid">
        <fgColor rgb="FFF5F5F5"/>
      </patternFill>
    </fill>
    <fill>
      <patternFill patternType="solid">
        <fgColor rgb="FFD3D3D3"/>
      </patternFill>
    </fill>
  </fills>
  <borders count="2">
    <border>
      <left/>
      <right/>
      <top/>
      <bottom/>
      <diagonal/>
    </border>
    <border>
      <left style="hair">
        <color rgb="FF000000"/>
      </left>
      <right style="hair">
        <color rgb="FF000000"/>
      </right>
      <top style="hair">
        <color rgb="FF000000"/>
      </top>
      <bottom style="hair">
        <color rgb="FF000000"/>
      </bottom>
      <diagonal/>
    </border>
  </borders>
  <cellStyleXfs count="10">
    <xf numFmtId="0" fontId="0" fillId="0" borderId="0"/>
    <xf numFmtId="0" fontId="2" fillId="0" borderId="0"/>
    <xf numFmtId="0" fontId="2" fillId="0" borderId="0"/>
    <xf numFmtId="0" fontId="4" fillId="0" borderId="0"/>
    <xf numFmtId="0" fontId="5" fillId="0" borderId="0" applyNumberFormat="0" applyFill="0" applyBorder="0" applyAlignment="0" applyProtection="0"/>
    <xf numFmtId="0" fontId="2" fillId="0" borderId="0"/>
    <xf numFmtId="0" fontId="2" fillId="0" borderId="0"/>
    <xf numFmtId="0" fontId="1" fillId="0" borderId="0"/>
    <xf numFmtId="0" fontId="1" fillId="0" borderId="0"/>
    <xf numFmtId="0" fontId="10" fillId="0" borderId="0"/>
  </cellStyleXfs>
  <cellXfs count="36">
    <xf numFmtId="0" fontId="0" fillId="0" borderId="0" xfId="0"/>
    <xf numFmtId="0" fontId="2" fillId="0" borderId="0" xfId="1" applyAlignment="1">
      <alignment horizontal="center"/>
    </xf>
    <xf numFmtId="0" fontId="6" fillId="0" borderId="0" xfId="5" applyFont="1"/>
    <xf numFmtId="0" fontId="6" fillId="0" borderId="0" xfId="5" applyFont="1" applyAlignment="1">
      <alignment horizontal="left"/>
    </xf>
    <xf numFmtId="14" fontId="6" fillId="0" borderId="0" xfId="5" applyNumberFormat="1" applyFont="1" applyAlignment="1">
      <alignment horizontal="center"/>
    </xf>
    <xf numFmtId="0" fontId="2" fillId="0" borderId="0" xfId="2" applyAlignment="1">
      <alignment horizontal="center" vertical="center"/>
    </xf>
    <xf numFmtId="0" fontId="2" fillId="0" borderId="0" xfId="2"/>
    <xf numFmtId="0" fontId="2" fillId="0" borderId="0" xfId="2" applyAlignment="1">
      <alignment horizontal="center"/>
    </xf>
    <xf numFmtId="0" fontId="3" fillId="2" borderId="0" xfId="5" applyFont="1" applyFill="1"/>
    <xf numFmtId="0" fontId="6" fillId="2" borderId="0" xfId="5" applyFont="1" applyFill="1" applyAlignment="1">
      <alignment horizontal="left"/>
    </xf>
    <xf numFmtId="0" fontId="3" fillId="0" borderId="0" xfId="2" applyFont="1"/>
    <xf numFmtId="0" fontId="2" fillId="0" borderId="0" xfId="5" applyAlignment="1">
      <alignment horizontal="right"/>
    </xf>
    <xf numFmtId="1" fontId="2" fillId="0" borderId="0" xfId="5" applyNumberFormat="1" applyAlignment="1">
      <alignment horizontal="right"/>
    </xf>
    <xf numFmtId="0" fontId="7" fillId="0" borderId="0" xfId="0" applyFont="1" applyAlignment="1">
      <alignment horizontal="left"/>
    </xf>
    <xf numFmtId="1" fontId="7" fillId="0" borderId="0" xfId="0" applyNumberFormat="1" applyFont="1" applyAlignment="1">
      <alignment horizontal="left"/>
    </xf>
    <xf numFmtId="0" fontId="6" fillId="0" borderId="0" xfId="5" applyFont="1" applyAlignment="1">
      <alignment horizontal="center"/>
    </xf>
    <xf numFmtId="1" fontId="7" fillId="0" borderId="0" xfId="3" applyNumberFormat="1" applyFont="1" applyAlignment="1">
      <alignment horizontal="left"/>
    </xf>
    <xf numFmtId="2" fontId="2" fillId="0" borderId="0" xfId="2" applyNumberFormat="1" applyAlignment="1">
      <alignment horizontal="center"/>
    </xf>
    <xf numFmtId="2" fontId="2" fillId="0" borderId="0" xfId="2" applyNumberFormat="1"/>
    <xf numFmtId="0" fontId="11" fillId="4" borderId="1" xfId="9" applyFont="1" applyFill="1" applyBorder="1" applyAlignment="1">
      <alignment horizontal="center" vertical="center"/>
    </xf>
    <xf numFmtId="0" fontId="9" fillId="4" borderId="0" xfId="9" applyFont="1" applyFill="1" applyAlignment="1">
      <alignment horizontal="center" vertical="center"/>
    </xf>
    <xf numFmtId="2" fontId="9" fillId="4" borderId="0" xfId="9" applyNumberFormat="1" applyFont="1" applyFill="1" applyAlignment="1">
      <alignment horizontal="center" vertical="center"/>
    </xf>
    <xf numFmtId="2" fontId="10" fillId="0" borderId="0" xfId="9" applyNumberFormat="1" applyProtection="1">
      <protection locked="0"/>
    </xf>
    <xf numFmtId="0" fontId="10" fillId="0" borderId="0" xfId="9" applyProtection="1">
      <protection locked="0"/>
    </xf>
    <xf numFmtId="0" fontId="8" fillId="3" borderId="1" xfId="9" applyFont="1" applyFill="1" applyBorder="1"/>
    <xf numFmtId="168" fontId="10" fillId="0" borderId="0" xfId="9" applyNumberFormat="1" applyProtection="1">
      <protection locked="0"/>
    </xf>
    <xf numFmtId="169" fontId="10" fillId="0" borderId="0" xfId="9" applyNumberFormat="1" applyProtection="1">
      <protection locked="0"/>
    </xf>
    <xf numFmtId="170" fontId="10" fillId="0" borderId="0" xfId="9" applyNumberFormat="1" applyProtection="1">
      <protection locked="0"/>
    </xf>
    <xf numFmtId="171" fontId="10" fillId="0" borderId="0" xfId="9" applyNumberFormat="1" applyProtection="1">
      <protection locked="0"/>
    </xf>
    <xf numFmtId="172" fontId="10" fillId="0" borderId="0" xfId="9" applyNumberFormat="1" applyProtection="1">
      <protection locked="0"/>
    </xf>
    <xf numFmtId="164" fontId="10" fillId="0" borderId="0" xfId="9" applyNumberFormat="1" applyProtection="1">
      <protection locked="0"/>
    </xf>
    <xf numFmtId="165" fontId="10" fillId="0" borderId="0" xfId="9" applyNumberFormat="1" applyProtection="1">
      <protection locked="0"/>
    </xf>
    <xf numFmtId="166" fontId="10" fillId="0" borderId="0" xfId="9" applyNumberFormat="1" applyProtection="1">
      <protection locked="0"/>
    </xf>
    <xf numFmtId="167" fontId="10" fillId="0" borderId="0" xfId="9" applyNumberFormat="1" applyProtection="1">
      <protection locked="0"/>
    </xf>
    <xf numFmtId="2" fontId="0" fillId="0" borderId="0" xfId="0" applyNumberFormat="1"/>
    <xf numFmtId="173" fontId="10" fillId="0" borderId="0" xfId="9" applyNumberFormat="1" applyProtection="1">
      <protection locked="0"/>
    </xf>
  </cellXfs>
  <cellStyles count="10">
    <cellStyle name="Hyperlink 2" xfId="4" xr:uid="{C0CD641F-97D8-45BF-A929-1B7C5D0219BA}"/>
    <cellStyle name="N1 2 2" xfId="5" xr:uid="{8A41B401-D7C6-4E8C-8CF3-7332A6CC427C}"/>
    <cellStyle name="Normal" xfId="0" builtinId="0"/>
    <cellStyle name="Normal 10" xfId="6" xr:uid="{9FC0875B-4D51-4C3F-A132-0C944301B62A}"/>
    <cellStyle name="Normal 11" xfId="2" xr:uid="{C41A4843-E5D6-4D4F-8708-4255ABF6EDDC}"/>
    <cellStyle name="Normal 2" xfId="7" xr:uid="{3767D4BE-1005-40A3-BBB5-E459B4271B92}"/>
    <cellStyle name="Normal 2 2" xfId="3" xr:uid="{4E9C43DE-8F2F-411C-BB3A-25731E43295B}"/>
    <cellStyle name="Normal 2 2 2" xfId="8" xr:uid="{4370EA2B-CB36-489E-AE54-22912C4532AC}"/>
    <cellStyle name="Normal 3" xfId="1" xr:uid="{2D3426AB-CBA4-4868-8423-CB0FFC311951}"/>
    <cellStyle name="Normal 4" xfId="9" xr:uid="{514B264F-3F39-9840-81CC-EA95485D80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05509-1800-4222-AD86-67555BEB88CB}">
  <sheetPr>
    <pageSetUpPr fitToPage="1"/>
  </sheetPr>
  <dimension ref="A1:P52"/>
  <sheetViews>
    <sheetView tabSelected="1" zoomScale="115" workbookViewId="0">
      <pane xSplit="2" ySplit="11" topLeftCell="C12" activePane="bottomRight" state="frozen"/>
      <selection pane="topRight" activeCell="C1" sqref="C1"/>
      <selection pane="bottomLeft" activeCell="A12" sqref="A12"/>
      <selection pane="bottomRight" activeCell="A8" sqref="A8:XFD8"/>
    </sheetView>
  </sheetViews>
  <sheetFormatPr defaultColWidth="9.140625" defaultRowHeight="15" customHeight="1" x14ac:dyDescent="0.2"/>
  <cols>
    <col min="1" max="1" width="12.5703125" style="6" customWidth="1"/>
    <col min="2" max="2" width="31.140625" style="6" bestFit="1" customWidth="1"/>
    <col min="3" max="3" width="8.140625" style="6" bestFit="1" customWidth="1"/>
    <col min="4" max="4" width="7" style="6" bestFit="1" customWidth="1"/>
    <col min="5" max="5" width="6.5703125" style="6" customWidth="1"/>
    <col min="6" max="6" width="9.42578125" style="6" bestFit="1" customWidth="1"/>
    <col min="7" max="7" width="7.5703125" style="6" bestFit="1" customWidth="1"/>
    <col min="8" max="8" width="9.140625" style="6"/>
    <col min="9" max="9" width="10.140625" style="6" bestFit="1" customWidth="1"/>
    <col min="10" max="10" width="6.140625" style="6" customWidth="1"/>
    <col min="11" max="11" width="6.85546875" style="6" customWidth="1"/>
    <col min="12" max="12" width="15.42578125" style="6" customWidth="1"/>
    <col min="13" max="13" width="13.140625" style="6" customWidth="1"/>
    <col min="14" max="14" width="15" style="6" customWidth="1"/>
    <col min="15" max="15" width="13.85546875" style="6" customWidth="1"/>
    <col min="16" max="16" width="13.42578125" style="6" customWidth="1"/>
    <col min="17" max="17" width="10.140625" style="6" bestFit="1" customWidth="1"/>
    <col min="18" max="18" width="11.5703125" style="6" bestFit="1" customWidth="1"/>
    <col min="19" max="19" width="6" style="6" bestFit="1" customWidth="1"/>
    <col min="20" max="20" width="8.85546875" style="6" bestFit="1" customWidth="1"/>
    <col min="21" max="21" width="9.42578125" style="6" bestFit="1" customWidth="1"/>
    <col min="22" max="16384" width="9.140625" style="6"/>
  </cols>
  <sheetData>
    <row r="1" spans="1:16" ht="15" customHeight="1" x14ac:dyDescent="0.25">
      <c r="A1" s="10" t="s">
        <v>64</v>
      </c>
    </row>
    <row r="2" spans="1:16" s="2" customFormat="1" x14ac:dyDescent="0.2">
      <c r="A2" s="2" t="s">
        <v>0</v>
      </c>
      <c r="B2" s="13" t="s">
        <v>38</v>
      </c>
      <c r="H2" s="2" t="s">
        <v>141</v>
      </c>
      <c r="J2" s="15" t="s">
        <v>15</v>
      </c>
      <c r="K2" s="2" t="s">
        <v>139</v>
      </c>
      <c r="L2" s="4"/>
      <c r="M2" s="4"/>
      <c r="N2" s="4"/>
      <c r="O2" s="4"/>
      <c r="P2" s="4"/>
    </row>
    <row r="3" spans="1:16" s="2" customFormat="1" x14ac:dyDescent="0.2">
      <c r="A3" s="2" t="s">
        <v>37</v>
      </c>
      <c r="B3" s="14" t="s">
        <v>87</v>
      </c>
      <c r="H3" s="2" t="s">
        <v>142</v>
      </c>
      <c r="J3" s="15"/>
      <c r="L3" s="4"/>
      <c r="M3" s="4"/>
      <c r="N3" s="4"/>
      <c r="O3" s="4"/>
      <c r="P3" s="4"/>
    </row>
    <row r="4" spans="1:16" s="2" customFormat="1" x14ac:dyDescent="0.2">
      <c r="A4" s="2" t="s">
        <v>1</v>
      </c>
      <c r="B4" s="16" t="s">
        <v>143</v>
      </c>
      <c r="J4" s="15"/>
      <c r="K4" s="2" t="s">
        <v>140</v>
      </c>
      <c r="L4" s="4"/>
      <c r="M4" s="4"/>
      <c r="N4" s="4"/>
      <c r="O4" s="4"/>
      <c r="P4" s="4"/>
    </row>
    <row r="5" spans="1:16" s="2" customFormat="1" x14ac:dyDescent="0.2">
      <c r="A5" s="2" t="s">
        <v>2</v>
      </c>
      <c r="B5" s="13" t="s">
        <v>36</v>
      </c>
    </row>
    <row r="6" spans="1:16" s="2" customFormat="1" ht="15.75" x14ac:dyDescent="0.25">
      <c r="A6" s="8" t="s">
        <v>20</v>
      </c>
      <c r="B6" s="9"/>
    </row>
    <row r="7" spans="1:16" s="2" customFormat="1" x14ac:dyDescent="0.2">
      <c r="B7" s="3"/>
    </row>
    <row r="8" spans="1:16" ht="15" customHeight="1" x14ac:dyDescent="0.2">
      <c r="A8" s="5" t="s">
        <v>3</v>
      </c>
      <c r="B8" s="6" t="s">
        <v>4</v>
      </c>
      <c r="C8" s="7" t="s">
        <v>5</v>
      </c>
      <c r="D8" s="7"/>
      <c r="E8" s="7" t="s">
        <v>6</v>
      </c>
      <c r="F8" s="6" t="s">
        <v>66</v>
      </c>
    </row>
    <row r="9" spans="1:16" ht="15" customHeight="1" x14ac:dyDescent="0.2">
      <c r="A9" s="5" t="s">
        <v>8</v>
      </c>
      <c r="B9" s="6" t="s">
        <v>9</v>
      </c>
      <c r="C9" s="7"/>
      <c r="E9" s="7" t="s">
        <v>10</v>
      </c>
      <c r="F9" s="6" t="s">
        <v>7</v>
      </c>
    </row>
    <row r="10" spans="1:16" ht="15" customHeight="1" x14ac:dyDescent="0.2">
      <c r="A10" s="5"/>
      <c r="C10" s="7"/>
      <c r="D10" s="7" t="s">
        <v>11</v>
      </c>
      <c r="E10" s="7"/>
    </row>
    <row r="11" spans="1:16" ht="15" customHeight="1" x14ac:dyDescent="0.2">
      <c r="A11" s="5"/>
      <c r="C11" s="7" t="s">
        <v>12</v>
      </c>
      <c r="D11" s="7" t="s">
        <v>13</v>
      </c>
      <c r="E11" s="7" t="s">
        <v>14</v>
      </c>
      <c r="F11" s="6" t="s">
        <v>67</v>
      </c>
    </row>
    <row r="12" spans="1:16" ht="15" customHeight="1" x14ac:dyDescent="0.2">
      <c r="A12" s="5"/>
      <c r="B12" t="s">
        <v>42</v>
      </c>
      <c r="C12" t="s">
        <v>15</v>
      </c>
      <c r="D12" s="7"/>
      <c r="E12" s="7"/>
    </row>
    <row r="13" spans="1:16" ht="15" customHeight="1" x14ac:dyDescent="0.25">
      <c r="A13" s="24">
        <v>16</v>
      </c>
      <c r="B13" s="24" t="s">
        <v>119</v>
      </c>
      <c r="C13" s="34">
        <v>114.69</v>
      </c>
      <c r="D13" s="17">
        <f>RANK(C13,$C$13:$C$39,0)</f>
        <v>18</v>
      </c>
      <c r="E13" s="34">
        <v>60.139860140000103</v>
      </c>
      <c r="F13" s="34">
        <v>34.842519685039498</v>
      </c>
    </row>
    <row r="14" spans="1:16" ht="15" customHeight="1" x14ac:dyDescent="0.25">
      <c r="A14" s="24">
        <v>17</v>
      </c>
      <c r="B14" s="24" t="s">
        <v>89</v>
      </c>
      <c r="C14" s="34">
        <v>120.075</v>
      </c>
      <c r="D14" s="17">
        <f t="shared" ref="D14:D39" si="0">RANK(C14,$C$13:$C$39,0)</f>
        <v>10</v>
      </c>
      <c r="E14" s="34">
        <v>59.790209795000003</v>
      </c>
      <c r="F14" s="34">
        <v>41.338582677165299</v>
      </c>
    </row>
    <row r="15" spans="1:16" ht="15" customHeight="1" x14ac:dyDescent="0.25">
      <c r="A15" s="24">
        <v>18</v>
      </c>
      <c r="B15" s="24" t="s">
        <v>93</v>
      </c>
      <c r="C15" s="34">
        <v>115.71</v>
      </c>
      <c r="D15" s="17">
        <f t="shared" si="0"/>
        <v>17</v>
      </c>
      <c r="E15" s="34">
        <v>63.014763015</v>
      </c>
      <c r="F15" s="34">
        <v>42.913385826771702</v>
      </c>
    </row>
    <row r="16" spans="1:16" ht="15" customHeight="1" x14ac:dyDescent="0.25">
      <c r="A16" s="24">
        <v>3</v>
      </c>
      <c r="B16" s="24" t="s">
        <v>133</v>
      </c>
      <c r="C16" s="34">
        <v>101.01</v>
      </c>
      <c r="D16" s="17">
        <f t="shared" si="0"/>
        <v>27</v>
      </c>
      <c r="E16" s="34">
        <v>60.683760679999999</v>
      </c>
      <c r="F16" s="34">
        <v>42.519685039370103</v>
      </c>
    </row>
    <row r="17" spans="1:6" ht="15" customHeight="1" x14ac:dyDescent="0.25">
      <c r="A17" s="24">
        <v>2</v>
      </c>
      <c r="B17" s="24" t="s">
        <v>130</v>
      </c>
      <c r="C17" s="34">
        <v>119.285</v>
      </c>
      <c r="D17" s="17">
        <f t="shared" si="0"/>
        <v>11</v>
      </c>
      <c r="E17" s="34">
        <v>59.945609945000001</v>
      </c>
      <c r="F17" s="34">
        <v>38.188976377952798</v>
      </c>
    </row>
    <row r="18" spans="1:6" ht="15" customHeight="1" x14ac:dyDescent="0.25">
      <c r="A18" s="24">
        <v>25</v>
      </c>
      <c r="B18" s="24" t="s">
        <v>127</v>
      </c>
      <c r="C18" s="34">
        <v>119.06</v>
      </c>
      <c r="D18" s="17">
        <f t="shared" si="0"/>
        <v>12</v>
      </c>
      <c r="E18" s="34">
        <v>61.383061384999998</v>
      </c>
      <c r="F18" s="34">
        <v>39.566929133858302</v>
      </c>
    </row>
    <row r="19" spans="1:6" ht="15" customHeight="1" x14ac:dyDescent="0.25">
      <c r="A19" s="24">
        <v>7</v>
      </c>
      <c r="B19" s="24" t="s">
        <v>137</v>
      </c>
      <c r="C19" s="34">
        <v>120.645</v>
      </c>
      <c r="D19" s="17">
        <f t="shared" si="0"/>
        <v>8</v>
      </c>
      <c r="E19" s="34">
        <v>61.033411030000003</v>
      </c>
      <c r="F19" s="34">
        <v>41.338582677165398</v>
      </c>
    </row>
    <row r="20" spans="1:6" ht="15" customHeight="1" x14ac:dyDescent="0.25">
      <c r="A20" s="24">
        <v>23</v>
      </c>
      <c r="B20" s="24" t="s">
        <v>118</v>
      </c>
      <c r="C20" s="34">
        <v>128.10499999999999</v>
      </c>
      <c r="D20" s="17">
        <f t="shared" si="0"/>
        <v>2</v>
      </c>
      <c r="E20" s="34">
        <v>61.732711735000002</v>
      </c>
      <c r="F20" s="34">
        <v>41.732283464566997</v>
      </c>
    </row>
    <row r="21" spans="1:6" ht="15" customHeight="1" x14ac:dyDescent="0.25">
      <c r="A21" s="24">
        <v>4</v>
      </c>
      <c r="B21" s="24" t="s">
        <v>108</v>
      </c>
      <c r="C21" s="34">
        <v>106.205</v>
      </c>
      <c r="D21" s="17">
        <f t="shared" si="0"/>
        <v>26</v>
      </c>
      <c r="E21" s="34">
        <v>62.004662000000003</v>
      </c>
      <c r="F21" s="34">
        <v>39.566929133858302</v>
      </c>
    </row>
    <row r="22" spans="1:6" ht="15" customHeight="1" x14ac:dyDescent="0.25">
      <c r="A22" s="24">
        <v>24</v>
      </c>
      <c r="B22" s="24" t="s">
        <v>123</v>
      </c>
      <c r="C22" s="34">
        <v>127.35</v>
      </c>
      <c r="D22" s="17">
        <f t="shared" si="0"/>
        <v>3</v>
      </c>
      <c r="E22" s="34">
        <v>62.47086247</v>
      </c>
      <c r="F22" s="34">
        <v>46.456692913385901</v>
      </c>
    </row>
    <row r="23" spans="1:6" ht="15" customHeight="1" x14ac:dyDescent="0.25">
      <c r="A23" s="24">
        <v>8</v>
      </c>
      <c r="B23" s="24" t="s">
        <v>135</v>
      </c>
      <c r="C23" s="34">
        <v>113.32</v>
      </c>
      <c r="D23" s="17">
        <f t="shared" si="0"/>
        <v>20</v>
      </c>
      <c r="E23" s="34">
        <v>61.383061380000001</v>
      </c>
      <c r="F23" s="34">
        <v>37.4015748031496</v>
      </c>
    </row>
    <row r="24" spans="1:6" ht="15" customHeight="1" x14ac:dyDescent="0.25">
      <c r="A24" s="24">
        <v>9</v>
      </c>
      <c r="B24" s="24" t="s">
        <v>111</v>
      </c>
      <c r="C24" s="34">
        <v>117.99</v>
      </c>
      <c r="D24" s="17">
        <f t="shared" si="0"/>
        <v>13</v>
      </c>
      <c r="E24" s="34">
        <v>61.227661230000002</v>
      </c>
      <c r="F24" s="34">
        <v>37.992125984251999</v>
      </c>
    </row>
    <row r="25" spans="1:6" ht="15" customHeight="1" x14ac:dyDescent="0.25">
      <c r="A25" s="24">
        <v>10</v>
      </c>
      <c r="B25" s="24" t="s">
        <v>116</v>
      </c>
      <c r="C25" s="34">
        <v>120.205</v>
      </c>
      <c r="D25" s="17">
        <f t="shared" si="0"/>
        <v>9</v>
      </c>
      <c r="E25" s="34">
        <v>60.60606061</v>
      </c>
      <c r="F25" s="34">
        <v>36.614173228346502</v>
      </c>
    </row>
    <row r="26" spans="1:6" ht="15" customHeight="1" x14ac:dyDescent="0.25">
      <c r="A26" s="24">
        <v>19</v>
      </c>
      <c r="B26" s="24" t="s">
        <v>106</v>
      </c>
      <c r="C26" s="34">
        <v>111.29</v>
      </c>
      <c r="D26" s="17">
        <f t="shared" si="0"/>
        <v>21</v>
      </c>
      <c r="E26" s="34">
        <v>59.673659669999999</v>
      </c>
      <c r="F26" s="34">
        <v>40.157480314960601</v>
      </c>
    </row>
    <row r="27" spans="1:6" ht="15" customHeight="1" x14ac:dyDescent="0.25">
      <c r="A27" s="24">
        <v>20</v>
      </c>
      <c r="B27" s="24" t="s">
        <v>121</v>
      </c>
      <c r="C27" s="34">
        <v>121.605</v>
      </c>
      <c r="D27" s="17">
        <f t="shared" si="0"/>
        <v>7</v>
      </c>
      <c r="E27" s="34">
        <v>59.634809635000003</v>
      </c>
      <c r="F27" s="34">
        <v>37.795275590551199</v>
      </c>
    </row>
    <row r="28" spans="1:6" ht="15" customHeight="1" x14ac:dyDescent="0.25">
      <c r="A28" s="24">
        <v>21</v>
      </c>
      <c r="B28" s="24" t="s">
        <v>126</v>
      </c>
      <c r="C28" s="34">
        <v>116.52500000000001</v>
      </c>
      <c r="D28" s="17">
        <f t="shared" si="0"/>
        <v>15</v>
      </c>
      <c r="E28" s="34">
        <v>60.178710180000003</v>
      </c>
      <c r="F28" s="34">
        <v>37.795275590551199</v>
      </c>
    </row>
    <row r="29" spans="1:6" ht="15" customHeight="1" x14ac:dyDescent="0.25">
      <c r="A29" s="24">
        <v>22</v>
      </c>
      <c r="B29" s="24" t="s">
        <v>113</v>
      </c>
      <c r="C29" s="34">
        <v>108.89</v>
      </c>
      <c r="D29" s="17">
        <f t="shared" si="0"/>
        <v>24</v>
      </c>
      <c r="E29" s="34">
        <v>62.198912200000002</v>
      </c>
      <c r="F29" s="34">
        <v>37.992125984251999</v>
      </c>
    </row>
    <row r="30" spans="1:6" ht="15" customHeight="1" x14ac:dyDescent="0.25">
      <c r="A30" s="24">
        <v>11</v>
      </c>
      <c r="B30" s="24" t="s">
        <v>128</v>
      </c>
      <c r="C30" s="34">
        <v>113.655</v>
      </c>
      <c r="D30" s="17">
        <f t="shared" si="0"/>
        <v>19</v>
      </c>
      <c r="E30" s="34">
        <v>62.160062160000003</v>
      </c>
      <c r="F30" s="34">
        <v>37.4015748031496</v>
      </c>
    </row>
    <row r="31" spans="1:6" ht="15" customHeight="1" x14ac:dyDescent="0.25">
      <c r="A31" s="24">
        <v>27</v>
      </c>
      <c r="B31" s="24" t="s">
        <v>132</v>
      </c>
      <c r="C31" s="34">
        <v>116.66500000000001</v>
      </c>
      <c r="D31" s="17">
        <f t="shared" si="0"/>
        <v>14</v>
      </c>
      <c r="E31" s="34">
        <v>62.665112665000002</v>
      </c>
      <c r="F31" s="34">
        <v>39.763779527559102</v>
      </c>
    </row>
    <row r="32" spans="1:6" ht="15" customHeight="1" x14ac:dyDescent="0.25">
      <c r="A32" s="24">
        <v>26</v>
      </c>
      <c r="B32" s="24" t="s">
        <v>115</v>
      </c>
      <c r="C32" s="34">
        <v>128.70500000000001</v>
      </c>
      <c r="D32" s="17">
        <f t="shared" si="0"/>
        <v>1</v>
      </c>
      <c r="E32" s="34">
        <v>60.722610725000003</v>
      </c>
      <c r="F32" s="34">
        <v>43.110236220472501</v>
      </c>
    </row>
    <row r="33" spans="1:6" ht="15" customHeight="1" x14ac:dyDescent="0.25">
      <c r="A33" s="24">
        <v>1</v>
      </c>
      <c r="B33" s="24" t="s">
        <v>109</v>
      </c>
      <c r="C33" s="34">
        <v>110.215</v>
      </c>
      <c r="D33" s="17">
        <f t="shared" si="0"/>
        <v>22</v>
      </c>
      <c r="E33" s="34">
        <v>60.916860915000001</v>
      </c>
      <c r="F33" s="34">
        <v>39.173228346456703</v>
      </c>
    </row>
    <row r="34" spans="1:6" ht="15" customHeight="1" x14ac:dyDescent="0.25">
      <c r="A34" s="24">
        <v>12</v>
      </c>
      <c r="B34" s="24" t="s">
        <v>124</v>
      </c>
      <c r="C34" s="34">
        <v>123.315</v>
      </c>
      <c r="D34" s="17">
        <f t="shared" si="0"/>
        <v>5</v>
      </c>
      <c r="E34" s="34">
        <v>61.4996115</v>
      </c>
      <c r="F34" s="34">
        <v>40.157480314960601</v>
      </c>
    </row>
    <row r="35" spans="1:6" ht="15" customHeight="1" x14ac:dyDescent="0.25">
      <c r="A35" s="24">
        <v>13</v>
      </c>
      <c r="B35" s="24" t="s">
        <v>101</v>
      </c>
      <c r="C35" s="34">
        <v>116.255</v>
      </c>
      <c r="D35" s="17">
        <f t="shared" si="0"/>
        <v>16</v>
      </c>
      <c r="E35" s="34">
        <v>60.839160839999998</v>
      </c>
      <c r="F35" s="34">
        <v>41.929133858267697</v>
      </c>
    </row>
    <row r="36" spans="1:6" ht="15" customHeight="1" x14ac:dyDescent="0.25">
      <c r="A36" s="24">
        <v>14</v>
      </c>
      <c r="B36" s="24" t="s">
        <v>99</v>
      </c>
      <c r="C36" s="34">
        <v>110.12</v>
      </c>
      <c r="D36" s="17">
        <f t="shared" si="0"/>
        <v>23</v>
      </c>
      <c r="E36" s="34">
        <v>60.683760685000003</v>
      </c>
      <c r="F36" s="34">
        <v>40.748031496063</v>
      </c>
    </row>
    <row r="37" spans="1:6" ht="15" customHeight="1" x14ac:dyDescent="0.25">
      <c r="A37" s="24">
        <v>5</v>
      </c>
      <c r="B37" s="24" t="s">
        <v>96</v>
      </c>
      <c r="C37" s="34">
        <v>122.185</v>
      </c>
      <c r="D37" s="17">
        <f t="shared" si="0"/>
        <v>6</v>
      </c>
      <c r="E37" s="34">
        <v>61.149961150000003</v>
      </c>
      <c r="F37" s="34">
        <v>41.732283464566898</v>
      </c>
    </row>
    <row r="38" spans="1:6" ht="15" customHeight="1" x14ac:dyDescent="0.25">
      <c r="A38" s="24">
        <v>6</v>
      </c>
      <c r="B38" s="24" t="s">
        <v>104</v>
      </c>
      <c r="C38" s="34">
        <v>125.79</v>
      </c>
      <c r="D38" s="17">
        <f t="shared" si="0"/>
        <v>4</v>
      </c>
      <c r="E38" s="34">
        <v>59.790209789999999</v>
      </c>
      <c r="F38" s="34">
        <v>38.385826771653598</v>
      </c>
    </row>
    <row r="39" spans="1:6" ht="15" customHeight="1" x14ac:dyDescent="0.25">
      <c r="A39" s="24">
        <v>15</v>
      </c>
      <c r="B39" s="24" t="s">
        <v>103</v>
      </c>
      <c r="C39" s="34">
        <v>107.09</v>
      </c>
      <c r="D39" s="17">
        <f t="shared" si="0"/>
        <v>25</v>
      </c>
      <c r="E39" s="34">
        <v>62.975912979999997</v>
      </c>
      <c r="F39" s="34">
        <v>39.566929133858302</v>
      </c>
    </row>
    <row r="40" spans="1:6" ht="15" customHeight="1" x14ac:dyDescent="0.2">
      <c r="A40" s="5"/>
      <c r="C40" s="17"/>
      <c r="D40" s="17"/>
      <c r="E40" s="17"/>
      <c r="F40" s="18"/>
    </row>
    <row r="41" spans="1:6" ht="15" customHeight="1" x14ac:dyDescent="0.2">
      <c r="A41" s="1"/>
      <c r="B41" s="11" t="s">
        <v>16</v>
      </c>
      <c r="C41" s="18">
        <f>AVERAGE(C13:C39)</f>
        <v>116.88722222222222</v>
      </c>
      <c r="D41" s="18" t="s">
        <v>15</v>
      </c>
      <c r="E41" s="18">
        <f t="shared" ref="E41:F41" si="1">AVERAGE(E13:E39)</f>
        <v>61.129816685555561</v>
      </c>
      <c r="F41" s="18">
        <f t="shared" si="1"/>
        <v>39.858559346748358</v>
      </c>
    </row>
    <row r="42" spans="1:6" ht="15" customHeight="1" x14ac:dyDescent="0.2">
      <c r="A42" s="1"/>
      <c r="B42" s="11" t="s">
        <v>17</v>
      </c>
      <c r="C42" s="18">
        <f>(SQRT(C46)/C41)*100</f>
        <v>5.7584556907796882</v>
      </c>
      <c r="D42" s="18"/>
      <c r="E42" s="18">
        <f>(SQRT(E46)/E41)*100</f>
        <v>0.65581578926355066</v>
      </c>
      <c r="F42" s="18">
        <f>(SQRT(F46)/F41)*100</f>
        <v>2.7435171356890837</v>
      </c>
    </row>
    <row r="43" spans="1:6" ht="15" customHeight="1" x14ac:dyDescent="0.2">
      <c r="A43" s="1"/>
      <c r="B43" s="12" t="s">
        <v>18</v>
      </c>
      <c r="C43" s="18">
        <f t="shared" ref="C43:C44" si="2">AVERAGE(C15:C41)</f>
        <v>116.84912393162395</v>
      </c>
      <c r="D43" s="18" t="s">
        <v>15</v>
      </c>
      <c r="E43" s="18">
        <f t="shared" ref="E43:F43" si="3">AVERAGE(E15:E41)</f>
        <v>61.219415279252139</v>
      </c>
      <c r="F43" s="18">
        <f t="shared" si="3"/>
        <v>39.994559974874953</v>
      </c>
    </row>
    <row r="44" spans="1:6" ht="15" customHeight="1" x14ac:dyDescent="0.2">
      <c r="A44" s="1"/>
      <c r="B44" s="12" t="s">
        <v>19</v>
      </c>
      <c r="C44" s="18">
        <f t="shared" si="2"/>
        <v>112.6202183812693</v>
      </c>
      <c r="D44" s="18" t="s">
        <v>15</v>
      </c>
      <c r="E44" s="18">
        <f t="shared" ref="E44:F44" si="4">AVERAGE(E16:E42)</f>
        <v>58.820994232108426</v>
      </c>
      <c r="F44" s="18">
        <f t="shared" si="4"/>
        <v>38.449565025217936</v>
      </c>
    </row>
    <row r="45" spans="1:6" ht="15" customHeight="1" x14ac:dyDescent="0.2">
      <c r="C45" s="18"/>
      <c r="D45" s="18"/>
      <c r="E45" s="18"/>
      <c r="F45" s="18"/>
    </row>
    <row r="46" spans="1:6" ht="15" customHeight="1" x14ac:dyDescent="0.2">
      <c r="B46" s="6" t="s">
        <v>68</v>
      </c>
      <c r="C46" s="18">
        <v>45.305</v>
      </c>
      <c r="D46" s="18"/>
      <c r="E46" s="18">
        <v>0.16072</v>
      </c>
      <c r="F46" s="18">
        <v>1.1958</v>
      </c>
    </row>
    <row r="47" spans="1:6" ht="15" customHeight="1" x14ac:dyDescent="0.2">
      <c r="B47" s="6" t="s">
        <v>71</v>
      </c>
      <c r="C47" s="18">
        <f>_xlfn.T.INV.2T(0.1,17)</f>
        <v>1.7396067260750732</v>
      </c>
      <c r="D47" s="18"/>
      <c r="E47" s="18">
        <f>_xlfn.T.INV.2T(0.1,17)</f>
        <v>1.7396067260750732</v>
      </c>
      <c r="F47" s="18">
        <f>_xlfn.T.INV.2T(0.1,17)</f>
        <v>1.7396067260750732</v>
      </c>
    </row>
    <row r="48" spans="1:6" ht="15" customHeight="1" x14ac:dyDescent="0.2">
      <c r="B48" s="6" t="s">
        <v>69</v>
      </c>
      <c r="C48" s="18">
        <v>17</v>
      </c>
      <c r="D48" s="18"/>
      <c r="E48" s="18">
        <v>17</v>
      </c>
      <c r="F48" s="18">
        <v>17</v>
      </c>
    </row>
    <row r="49" spans="2:6" ht="15" customHeight="1" x14ac:dyDescent="0.2">
      <c r="B49" s="6" t="s">
        <v>70</v>
      </c>
      <c r="C49" s="18">
        <f>C47*(SQRT(C46/2))</f>
        <v>8.2795960314946004</v>
      </c>
      <c r="D49" s="18"/>
      <c r="E49" s="18">
        <f t="shared" ref="E49:F49" si="5">E47*(SQRT(E46/2))</f>
        <v>0.493140921314138</v>
      </c>
      <c r="F49" s="18">
        <f t="shared" si="5"/>
        <v>1.3451333950818518</v>
      </c>
    </row>
    <row r="50" spans="2:6" ht="15" customHeight="1" x14ac:dyDescent="0.2">
      <c r="C50" s="18"/>
      <c r="D50" s="18"/>
      <c r="E50" s="18"/>
      <c r="F50" s="18" t="s">
        <v>15</v>
      </c>
    </row>
    <row r="51" spans="2:6" ht="15" customHeight="1" x14ac:dyDescent="0.2">
      <c r="C51" s="18"/>
      <c r="D51" s="18"/>
      <c r="E51" s="18"/>
      <c r="F51" s="18"/>
    </row>
    <row r="52" spans="2:6" ht="15" customHeight="1" x14ac:dyDescent="0.2">
      <c r="C52" s="18"/>
      <c r="D52" s="18"/>
      <c r="E52" s="18"/>
      <c r="F52" s="18"/>
    </row>
  </sheetData>
  <sortState xmlns:xlrd2="http://schemas.microsoft.com/office/spreadsheetml/2017/richdata2" ref="A13:J39">
    <sortCondition ref="B13:B39"/>
  </sortState>
  <printOptions horizontalCentered="1" gridLines="1" gridLinesSet="0"/>
  <pageMargins left="0.5" right="0.5" top="0.75" bottom="0.25" header="0.25" footer="0.5"/>
  <pageSetup scale="75"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30AF4-6557-8743-B8AC-B58B98759AA3}">
  <dimension ref="A1:AM55"/>
  <sheetViews>
    <sheetView workbookViewId="0">
      <selection activeCell="C2" sqref="C2:D28"/>
    </sheetView>
  </sheetViews>
  <sheetFormatPr defaultColWidth="9.140625" defaultRowHeight="15" x14ac:dyDescent="0.25"/>
  <cols>
    <col min="1" max="1" width="9.140625" style="24" bestFit="1" customWidth="1"/>
    <col min="2" max="2" width="5.42578125" style="24" bestFit="1" customWidth="1"/>
    <col min="3" max="3" width="7.140625" style="24" bestFit="1" customWidth="1"/>
    <col min="4" max="4" width="17.42578125" style="24" bestFit="1" customWidth="1"/>
    <col min="5" max="5" width="6.140625" style="24" bestFit="1" customWidth="1"/>
    <col min="6" max="6" width="5.42578125" style="24" bestFit="1" customWidth="1"/>
    <col min="7" max="7" width="9.42578125" style="24" bestFit="1" customWidth="1"/>
    <col min="8" max="8" width="6.85546875" style="24" bestFit="1" customWidth="1"/>
    <col min="9" max="9" width="17.42578125" style="24" bestFit="1" customWidth="1"/>
    <col min="10" max="10" width="44.140625" style="24" bestFit="1" customWidth="1"/>
    <col min="11" max="11" width="3.5703125" style="24" bestFit="1" customWidth="1"/>
    <col min="12" max="12" width="9.5703125" style="24" bestFit="1" customWidth="1"/>
    <col min="13" max="13" width="11" style="24" customWidth="1"/>
    <col min="14" max="14" width="5.42578125" style="24" bestFit="1" customWidth="1"/>
    <col min="15" max="15" width="5.140625" style="23" bestFit="1" customWidth="1"/>
    <col min="16" max="16" width="6.140625" style="23" bestFit="1" customWidth="1"/>
    <col min="17" max="17" width="7.42578125" style="23" bestFit="1" customWidth="1"/>
    <col min="18" max="18" width="8.42578125" style="23" bestFit="1" customWidth="1"/>
    <col min="19" max="19" width="11.42578125" style="23" bestFit="1" customWidth="1"/>
    <col min="20" max="20" width="14.140625" style="23" bestFit="1" customWidth="1"/>
    <col min="21" max="21" width="7" style="23" bestFit="1" customWidth="1"/>
    <col min="22" max="22" width="5.42578125" style="23" bestFit="1" customWidth="1"/>
    <col min="23" max="23" width="7" style="23" bestFit="1" customWidth="1"/>
    <col min="24" max="24" width="6.42578125" style="23" bestFit="1" customWidth="1"/>
    <col min="25" max="25" width="8" style="23" bestFit="1" customWidth="1"/>
    <col min="26" max="26" width="4.42578125" style="23" bestFit="1" customWidth="1"/>
    <col min="27" max="28" width="9.42578125" style="23" bestFit="1" customWidth="1"/>
    <col min="29" max="29" width="5.140625" style="23" bestFit="1" customWidth="1"/>
    <col min="30" max="30" width="12.42578125" style="23" bestFit="1" customWidth="1"/>
    <col min="31" max="31" width="11.42578125" style="23" bestFit="1" customWidth="1"/>
    <col min="32" max="32" width="6.5703125" style="23" bestFit="1" customWidth="1"/>
    <col min="33" max="33" width="9.42578125" style="23" bestFit="1" customWidth="1"/>
    <col min="34" max="34" width="9.5703125" style="23" bestFit="1" customWidth="1"/>
    <col min="35" max="35" width="7.42578125" style="23" bestFit="1" customWidth="1"/>
    <col min="36" max="36" width="9.42578125" style="23" bestFit="1" customWidth="1"/>
    <col min="37" max="37" width="10" style="23" bestFit="1" customWidth="1"/>
    <col min="38" max="38" width="10.85546875" style="23" bestFit="1" customWidth="1"/>
    <col min="39" max="16384" width="9.140625" style="23"/>
  </cols>
  <sheetData>
    <row r="1" spans="1:39" x14ac:dyDescent="0.25">
      <c r="A1" s="19" t="s">
        <v>40</v>
      </c>
      <c r="B1" s="19" t="s">
        <v>41</v>
      </c>
      <c r="C1" s="19" t="s">
        <v>3</v>
      </c>
      <c r="D1" s="19" t="s">
        <v>42</v>
      </c>
      <c r="E1" s="19" t="s">
        <v>39</v>
      </c>
      <c r="F1" s="19" t="s">
        <v>43</v>
      </c>
      <c r="G1" s="19" t="s">
        <v>44</v>
      </c>
      <c r="H1" s="19" t="s">
        <v>45</v>
      </c>
      <c r="I1" s="19" t="s">
        <v>46</v>
      </c>
      <c r="J1" s="19" t="s">
        <v>47</v>
      </c>
      <c r="K1" s="19" t="s">
        <v>88</v>
      </c>
      <c r="L1" s="19" t="s">
        <v>48</v>
      </c>
      <c r="M1" s="19" t="s">
        <v>49</v>
      </c>
      <c r="N1" s="19" t="s">
        <v>50</v>
      </c>
      <c r="O1" s="20" t="s">
        <v>72</v>
      </c>
      <c r="P1" s="20" t="s">
        <v>73</v>
      </c>
      <c r="Q1" s="20" t="s">
        <v>74</v>
      </c>
      <c r="R1" s="20" t="s">
        <v>75</v>
      </c>
      <c r="S1" s="20" t="s">
        <v>51</v>
      </c>
      <c r="T1" s="20" t="s">
        <v>76</v>
      </c>
      <c r="U1" s="20" t="s">
        <v>77</v>
      </c>
      <c r="V1" s="20" t="s">
        <v>78</v>
      </c>
      <c r="W1" s="20" t="s">
        <v>79</v>
      </c>
      <c r="X1" s="20" t="s">
        <v>80</v>
      </c>
      <c r="Y1" s="20" t="s">
        <v>81</v>
      </c>
      <c r="Z1" s="20" t="s">
        <v>82</v>
      </c>
      <c r="AA1" s="20" t="s">
        <v>65</v>
      </c>
      <c r="AB1" s="20" t="s">
        <v>83</v>
      </c>
      <c r="AC1" s="20" t="s">
        <v>84</v>
      </c>
      <c r="AD1" s="20" t="s">
        <v>85</v>
      </c>
      <c r="AE1" s="20" t="s">
        <v>86</v>
      </c>
      <c r="AF1" s="21" t="s">
        <v>52</v>
      </c>
      <c r="AG1" s="21" t="s">
        <v>53</v>
      </c>
      <c r="AH1" s="21" t="s">
        <v>54</v>
      </c>
      <c r="AI1" s="21" t="s">
        <v>55</v>
      </c>
      <c r="AJ1" s="21" t="s">
        <v>56</v>
      </c>
      <c r="AK1" s="21" t="s">
        <v>57</v>
      </c>
      <c r="AL1" s="21" t="s">
        <v>58</v>
      </c>
      <c r="AM1" s="22" t="s">
        <v>59</v>
      </c>
    </row>
    <row r="2" spans="1:39" x14ac:dyDescent="0.25">
      <c r="A2" s="24">
        <v>10</v>
      </c>
      <c r="B2" s="24">
        <v>6010</v>
      </c>
      <c r="C2" s="24">
        <v>1</v>
      </c>
      <c r="D2" s="24" t="s">
        <v>109</v>
      </c>
      <c r="E2" s="24">
        <v>1</v>
      </c>
      <c r="F2" s="24" t="s">
        <v>60</v>
      </c>
      <c r="G2" s="24" t="s">
        <v>61</v>
      </c>
      <c r="H2" s="24">
        <v>1</v>
      </c>
      <c r="I2" s="24" t="s">
        <v>90</v>
      </c>
      <c r="J2" s="24" t="s">
        <v>110</v>
      </c>
      <c r="K2" s="24">
        <v>0</v>
      </c>
      <c r="L2" s="24">
        <v>5</v>
      </c>
      <c r="M2" s="24">
        <v>3</v>
      </c>
      <c r="N2" s="24">
        <v>2022</v>
      </c>
      <c r="O2" s="25" t="s">
        <v>62</v>
      </c>
      <c r="P2" s="25" t="s">
        <v>62</v>
      </c>
      <c r="Q2" s="23" t="s">
        <v>62</v>
      </c>
      <c r="R2" s="23" t="s">
        <v>62</v>
      </c>
      <c r="S2" s="23" t="s">
        <v>63</v>
      </c>
      <c r="T2" s="26" t="s">
        <v>62</v>
      </c>
      <c r="U2" s="27" t="s">
        <v>62</v>
      </c>
      <c r="V2" s="27" t="s">
        <v>62</v>
      </c>
      <c r="W2" s="27" t="s">
        <v>62</v>
      </c>
      <c r="X2" s="28" t="s">
        <v>62</v>
      </c>
      <c r="Y2" s="27" t="s">
        <v>62</v>
      </c>
      <c r="Z2" s="27" t="s">
        <v>62</v>
      </c>
      <c r="AA2" s="35" t="s">
        <v>62</v>
      </c>
      <c r="AB2" s="27" t="s">
        <v>62</v>
      </c>
      <c r="AC2" s="28" t="s">
        <v>62</v>
      </c>
      <c r="AD2" s="27" t="s">
        <v>62</v>
      </c>
      <c r="AE2" s="29" t="s">
        <v>62</v>
      </c>
      <c r="AF2" s="30">
        <v>100</v>
      </c>
      <c r="AG2" s="31">
        <v>264.16000000000003</v>
      </c>
      <c r="AH2" s="30">
        <v>5.5</v>
      </c>
      <c r="AI2" s="32">
        <v>3460</v>
      </c>
      <c r="AJ2" s="30">
        <f t="shared" ref="AJ2:AJ33" si="0">AM2*0.01487</f>
        <v>115.98810305572378</v>
      </c>
      <c r="AK2" s="23">
        <f t="shared" ref="AK2:AK33" si="1">AL2/1.287</f>
        <v>60.761460761460768</v>
      </c>
      <c r="AL2" s="33">
        <v>78.2</v>
      </c>
      <c r="AM2" s="23">
        <f t="shared" ref="AM2:AM33" si="2">(AI2*595.516)/AG2</f>
        <v>7800.1414294367041</v>
      </c>
    </row>
    <row r="3" spans="1:39" x14ac:dyDescent="0.25">
      <c r="A3" s="24">
        <v>23</v>
      </c>
      <c r="B3" s="24">
        <v>6023</v>
      </c>
      <c r="C3" s="24">
        <v>2</v>
      </c>
      <c r="D3" s="24" t="s">
        <v>130</v>
      </c>
      <c r="E3" s="24">
        <v>1</v>
      </c>
      <c r="F3" s="24" t="s">
        <v>60</v>
      </c>
      <c r="G3" s="24" t="s">
        <v>61</v>
      </c>
      <c r="H3" s="24">
        <v>2</v>
      </c>
      <c r="I3" s="24" t="s">
        <v>90</v>
      </c>
      <c r="J3" s="24" t="s">
        <v>131</v>
      </c>
      <c r="K3" s="24">
        <v>0</v>
      </c>
      <c r="L3" s="24">
        <v>9</v>
      </c>
      <c r="M3" s="24">
        <v>1</v>
      </c>
      <c r="N3" s="24">
        <v>2022</v>
      </c>
      <c r="O3" s="25" t="s">
        <v>62</v>
      </c>
      <c r="P3" s="25" t="s">
        <v>62</v>
      </c>
      <c r="Q3" s="23" t="s">
        <v>62</v>
      </c>
      <c r="R3" s="23" t="s">
        <v>62</v>
      </c>
      <c r="S3" s="23" t="s">
        <v>98</v>
      </c>
      <c r="T3" s="26" t="s">
        <v>62</v>
      </c>
      <c r="U3" s="27" t="s">
        <v>62</v>
      </c>
      <c r="V3" s="27" t="s">
        <v>62</v>
      </c>
      <c r="W3" s="27" t="s">
        <v>62</v>
      </c>
      <c r="X3" s="28" t="s">
        <v>62</v>
      </c>
      <c r="Y3" s="27" t="s">
        <v>62</v>
      </c>
      <c r="Z3" s="27" t="s">
        <v>62</v>
      </c>
      <c r="AA3" s="35" t="s">
        <v>62</v>
      </c>
      <c r="AB3" s="27" t="s">
        <v>62</v>
      </c>
      <c r="AC3" s="28" t="s">
        <v>62</v>
      </c>
      <c r="AD3" s="27" t="s">
        <v>62</v>
      </c>
      <c r="AE3" s="29" t="s">
        <v>62</v>
      </c>
      <c r="AF3" s="30">
        <v>98</v>
      </c>
      <c r="AG3" s="31">
        <v>264.16000000000003</v>
      </c>
      <c r="AH3" s="30">
        <v>5.5</v>
      </c>
      <c r="AI3" s="32">
        <v>3575</v>
      </c>
      <c r="AJ3" s="30">
        <f t="shared" si="0"/>
        <v>119.84319896653541</v>
      </c>
      <c r="AK3" s="23">
        <f t="shared" si="1"/>
        <v>60.217560217560219</v>
      </c>
      <c r="AL3" s="33">
        <v>77.5</v>
      </c>
      <c r="AM3" s="23">
        <f t="shared" si="2"/>
        <v>8059.3946850393686</v>
      </c>
    </row>
    <row r="4" spans="1:39" x14ac:dyDescent="0.25">
      <c r="A4" s="24">
        <v>25</v>
      </c>
      <c r="B4" s="24">
        <v>6025</v>
      </c>
      <c r="C4" s="24">
        <v>3</v>
      </c>
      <c r="D4" s="24" t="s">
        <v>133</v>
      </c>
      <c r="E4" s="24">
        <v>1</v>
      </c>
      <c r="F4" s="24" t="s">
        <v>60</v>
      </c>
      <c r="G4" s="24" t="s">
        <v>61</v>
      </c>
      <c r="H4" s="24">
        <v>3</v>
      </c>
      <c r="I4" s="24" t="s">
        <v>90</v>
      </c>
      <c r="J4" s="24" t="s">
        <v>134</v>
      </c>
      <c r="K4" s="24">
        <v>0</v>
      </c>
      <c r="L4" s="24">
        <v>7</v>
      </c>
      <c r="M4" s="24">
        <v>1</v>
      </c>
      <c r="N4" s="24">
        <v>2022</v>
      </c>
      <c r="O4" s="25" t="s">
        <v>62</v>
      </c>
      <c r="P4" s="25" t="s">
        <v>62</v>
      </c>
      <c r="Q4" s="23" t="s">
        <v>62</v>
      </c>
      <c r="R4" s="23" t="s">
        <v>62</v>
      </c>
      <c r="S4" s="23" t="s">
        <v>95</v>
      </c>
      <c r="T4" s="26" t="s">
        <v>62</v>
      </c>
      <c r="U4" s="27" t="s">
        <v>62</v>
      </c>
      <c r="V4" s="27" t="s">
        <v>62</v>
      </c>
      <c r="W4" s="27" t="s">
        <v>62</v>
      </c>
      <c r="X4" s="28" t="s">
        <v>62</v>
      </c>
      <c r="Y4" s="27" t="s">
        <v>62</v>
      </c>
      <c r="Z4" s="27" t="s">
        <v>62</v>
      </c>
      <c r="AA4" s="35" t="s">
        <v>62</v>
      </c>
      <c r="AB4" s="27" t="s">
        <v>62</v>
      </c>
      <c r="AC4" s="28" t="s">
        <v>62</v>
      </c>
      <c r="AD4" s="27" t="s">
        <v>62</v>
      </c>
      <c r="AE4" s="29" t="s">
        <v>62</v>
      </c>
      <c r="AF4" s="30">
        <v>108</v>
      </c>
      <c r="AG4" s="31">
        <v>281.94</v>
      </c>
      <c r="AH4" s="30">
        <v>5.5</v>
      </c>
      <c r="AI4" s="32">
        <v>3545</v>
      </c>
      <c r="AJ4" s="30">
        <f t="shared" si="0"/>
        <v>111.34326364261898</v>
      </c>
      <c r="AK4" s="23">
        <f t="shared" si="1"/>
        <v>60.994560994560999</v>
      </c>
      <c r="AL4" s="33">
        <v>78.5</v>
      </c>
      <c r="AM4" s="23">
        <f t="shared" si="2"/>
        <v>7487.7783216287144</v>
      </c>
    </row>
    <row r="5" spans="1:39" x14ac:dyDescent="0.25">
      <c r="A5" s="24">
        <v>9</v>
      </c>
      <c r="B5" s="24">
        <v>6009</v>
      </c>
      <c r="C5" s="24">
        <v>4</v>
      </c>
      <c r="D5" s="24" t="s">
        <v>108</v>
      </c>
      <c r="E5" s="24">
        <v>1</v>
      </c>
      <c r="F5" s="24" t="s">
        <v>60</v>
      </c>
      <c r="G5" s="24" t="s">
        <v>61</v>
      </c>
      <c r="H5" s="24">
        <v>4</v>
      </c>
      <c r="I5" s="24" t="s">
        <v>90</v>
      </c>
      <c r="J5" s="24" t="s">
        <v>62</v>
      </c>
      <c r="K5" s="24">
        <v>0</v>
      </c>
      <c r="L5" s="24">
        <v>17</v>
      </c>
      <c r="M5" s="24">
        <v>1</v>
      </c>
      <c r="N5" s="24">
        <v>2022</v>
      </c>
      <c r="O5" s="25" t="s">
        <v>62</v>
      </c>
      <c r="P5" s="25" t="s">
        <v>62</v>
      </c>
      <c r="Q5" s="23" t="s">
        <v>62</v>
      </c>
      <c r="R5" s="23" t="s">
        <v>62</v>
      </c>
      <c r="S5" s="23" t="s">
        <v>63</v>
      </c>
      <c r="T5" s="26" t="s">
        <v>62</v>
      </c>
      <c r="U5" s="27" t="s">
        <v>62</v>
      </c>
      <c r="V5" s="27" t="s">
        <v>62</v>
      </c>
      <c r="W5" s="27" t="s">
        <v>62</v>
      </c>
      <c r="X5" s="28" t="s">
        <v>62</v>
      </c>
      <c r="Y5" s="27" t="s">
        <v>62</v>
      </c>
      <c r="Z5" s="27" t="s">
        <v>62</v>
      </c>
      <c r="AA5" s="35" t="s">
        <v>62</v>
      </c>
      <c r="AB5" s="27" t="s">
        <v>62</v>
      </c>
      <c r="AC5" s="28" t="s">
        <v>62</v>
      </c>
      <c r="AD5" s="27" t="s">
        <v>62</v>
      </c>
      <c r="AE5" s="29" t="s">
        <v>62</v>
      </c>
      <c r="AF5" s="30">
        <v>101</v>
      </c>
      <c r="AG5" s="31">
        <v>314.95999999999998</v>
      </c>
      <c r="AH5" s="30">
        <v>5.5</v>
      </c>
      <c r="AI5" s="32">
        <v>3735</v>
      </c>
      <c r="AJ5" s="30">
        <f t="shared" si="0"/>
        <v>105.01216378651256</v>
      </c>
      <c r="AK5" s="23">
        <f t="shared" si="1"/>
        <v>62.004662004662009</v>
      </c>
      <c r="AL5" s="33">
        <v>79.8</v>
      </c>
      <c r="AM5" s="23">
        <f t="shared" si="2"/>
        <v>7062.0150495300986</v>
      </c>
    </row>
    <row r="6" spans="1:39" x14ac:dyDescent="0.25">
      <c r="A6" s="24">
        <v>3</v>
      </c>
      <c r="B6" s="24">
        <v>6003</v>
      </c>
      <c r="C6" s="24">
        <v>5</v>
      </c>
      <c r="D6" s="24" t="s">
        <v>96</v>
      </c>
      <c r="E6" s="24">
        <v>1</v>
      </c>
      <c r="F6" s="24" t="s">
        <v>60</v>
      </c>
      <c r="G6" s="24" t="s">
        <v>61</v>
      </c>
      <c r="H6" s="24">
        <v>0</v>
      </c>
      <c r="I6" s="24" t="s">
        <v>90</v>
      </c>
      <c r="J6" s="24" t="s">
        <v>97</v>
      </c>
      <c r="K6" s="24">
        <v>0</v>
      </c>
      <c r="L6" s="24">
        <v>13</v>
      </c>
      <c r="M6" s="24">
        <v>3</v>
      </c>
      <c r="N6" s="24">
        <v>2022</v>
      </c>
      <c r="O6" s="25" t="s">
        <v>62</v>
      </c>
      <c r="P6" s="25" t="s">
        <v>62</v>
      </c>
      <c r="Q6" s="23" t="s">
        <v>62</v>
      </c>
      <c r="R6" s="23" t="s">
        <v>62</v>
      </c>
      <c r="S6" s="23" t="s">
        <v>98</v>
      </c>
      <c r="T6" s="26" t="s">
        <v>62</v>
      </c>
      <c r="U6" s="27" t="s">
        <v>62</v>
      </c>
      <c r="V6" s="27" t="s">
        <v>62</v>
      </c>
      <c r="W6" s="27" t="s">
        <v>62</v>
      </c>
      <c r="X6" s="28" t="s">
        <v>62</v>
      </c>
      <c r="Y6" s="27" t="s">
        <v>62</v>
      </c>
      <c r="Z6" s="27" t="s">
        <v>62</v>
      </c>
      <c r="AA6" s="35" t="s">
        <v>62</v>
      </c>
      <c r="AB6" s="27" t="s">
        <v>62</v>
      </c>
      <c r="AC6" s="28" t="s">
        <v>62</v>
      </c>
      <c r="AD6" s="27" t="s">
        <v>62</v>
      </c>
      <c r="AE6" s="29" t="s">
        <v>62</v>
      </c>
      <c r="AF6" s="30">
        <v>107</v>
      </c>
      <c r="AG6" s="31">
        <v>307.34000000000003</v>
      </c>
      <c r="AH6" s="30">
        <v>5.5</v>
      </c>
      <c r="AI6" s="32">
        <v>4325</v>
      </c>
      <c r="AJ6" s="30">
        <f t="shared" si="0"/>
        <v>124.61531733259578</v>
      </c>
      <c r="AK6" s="23">
        <f t="shared" si="1"/>
        <v>60.994560994560999</v>
      </c>
      <c r="AL6" s="33">
        <v>78.5</v>
      </c>
      <c r="AM6" s="23">
        <f t="shared" si="2"/>
        <v>8380.3172382377797</v>
      </c>
    </row>
    <row r="7" spans="1:39" x14ac:dyDescent="0.25">
      <c r="A7" s="24">
        <v>7</v>
      </c>
      <c r="B7" s="24">
        <v>6007</v>
      </c>
      <c r="C7" s="24">
        <v>6</v>
      </c>
      <c r="D7" s="24" t="s">
        <v>104</v>
      </c>
      <c r="E7" s="24">
        <v>1</v>
      </c>
      <c r="F7" s="24" t="s">
        <v>60</v>
      </c>
      <c r="G7" s="24" t="s">
        <v>61</v>
      </c>
      <c r="H7" s="24">
        <v>0</v>
      </c>
      <c r="I7" s="24" t="s">
        <v>90</v>
      </c>
      <c r="J7" s="24" t="s">
        <v>105</v>
      </c>
      <c r="K7" s="24">
        <v>0</v>
      </c>
      <c r="L7" s="24">
        <v>15</v>
      </c>
      <c r="M7" s="24">
        <v>3</v>
      </c>
      <c r="N7" s="24">
        <v>2022</v>
      </c>
      <c r="O7" s="25" t="s">
        <v>62</v>
      </c>
      <c r="P7" s="25" t="s">
        <v>62</v>
      </c>
      <c r="Q7" s="23" t="s">
        <v>62</v>
      </c>
      <c r="R7" s="23" t="s">
        <v>62</v>
      </c>
      <c r="S7" s="23" t="s">
        <v>98</v>
      </c>
      <c r="T7" s="26" t="s">
        <v>62</v>
      </c>
      <c r="U7" s="27" t="s">
        <v>62</v>
      </c>
      <c r="V7" s="27" t="s">
        <v>62</v>
      </c>
      <c r="W7" s="27" t="s">
        <v>62</v>
      </c>
      <c r="X7" s="28" t="s">
        <v>62</v>
      </c>
      <c r="Y7" s="27" t="s">
        <v>62</v>
      </c>
      <c r="Z7" s="27" t="s">
        <v>62</v>
      </c>
      <c r="AA7" s="35" t="s">
        <v>62</v>
      </c>
      <c r="AB7" s="27" t="s">
        <v>62</v>
      </c>
      <c r="AC7" s="28" t="s">
        <v>62</v>
      </c>
      <c r="AD7" s="27" t="s">
        <v>62</v>
      </c>
      <c r="AE7" s="29" t="s">
        <v>62</v>
      </c>
      <c r="AF7" s="30">
        <v>98</v>
      </c>
      <c r="AG7" s="31">
        <v>302.26</v>
      </c>
      <c r="AH7" s="30">
        <v>5.5</v>
      </c>
      <c r="AI7" s="32">
        <v>4270</v>
      </c>
      <c r="AJ7" s="30">
        <f t="shared" si="0"/>
        <v>125.09835528485408</v>
      </c>
      <c r="AK7" s="23">
        <f t="shared" si="1"/>
        <v>59.595959595959599</v>
      </c>
      <c r="AL7" s="33">
        <v>76.7</v>
      </c>
      <c r="AM7" s="23">
        <f t="shared" si="2"/>
        <v>8412.8012968967105</v>
      </c>
    </row>
    <row r="8" spans="1:39" x14ac:dyDescent="0.25">
      <c r="A8" s="24">
        <v>27</v>
      </c>
      <c r="B8" s="24">
        <v>6027</v>
      </c>
      <c r="C8" s="24">
        <v>7</v>
      </c>
      <c r="D8" s="24" t="s">
        <v>137</v>
      </c>
      <c r="E8" s="24">
        <v>1</v>
      </c>
      <c r="F8" s="24" t="s">
        <v>60</v>
      </c>
      <c r="G8" s="24" t="s">
        <v>61</v>
      </c>
      <c r="H8" s="24">
        <v>0</v>
      </c>
      <c r="I8" s="24" t="s">
        <v>90</v>
      </c>
      <c r="J8" s="24" t="s">
        <v>138</v>
      </c>
      <c r="K8" s="24">
        <v>0</v>
      </c>
      <c r="L8" s="24">
        <v>13</v>
      </c>
      <c r="M8" s="24">
        <v>1</v>
      </c>
      <c r="N8" s="24">
        <v>2022</v>
      </c>
      <c r="O8" s="25" t="s">
        <v>62</v>
      </c>
      <c r="P8" s="25" t="s">
        <v>62</v>
      </c>
      <c r="Q8" s="23" t="s">
        <v>62</v>
      </c>
      <c r="R8" s="23" t="s">
        <v>62</v>
      </c>
      <c r="S8" s="23" t="s">
        <v>63</v>
      </c>
      <c r="T8" s="26" t="s">
        <v>62</v>
      </c>
      <c r="U8" s="27" t="s">
        <v>62</v>
      </c>
      <c r="V8" s="27" t="s">
        <v>62</v>
      </c>
      <c r="W8" s="27" t="s">
        <v>62</v>
      </c>
      <c r="X8" s="28" t="s">
        <v>62</v>
      </c>
      <c r="Y8" s="27" t="s">
        <v>62</v>
      </c>
      <c r="Z8" s="27" t="s">
        <v>62</v>
      </c>
      <c r="AA8" s="35" t="s">
        <v>62</v>
      </c>
      <c r="AB8" s="27" t="s">
        <v>62</v>
      </c>
      <c r="AC8" s="28" t="s">
        <v>62</v>
      </c>
      <c r="AD8" s="27" t="s">
        <v>62</v>
      </c>
      <c r="AE8" s="29" t="s">
        <v>62</v>
      </c>
      <c r="AF8" s="30">
        <v>104</v>
      </c>
      <c r="AG8" s="31">
        <v>276.86</v>
      </c>
      <c r="AH8" s="30">
        <v>5.5</v>
      </c>
      <c r="AI8" s="32">
        <v>3640</v>
      </c>
      <c r="AJ8" s="30">
        <f t="shared" si="0"/>
        <v>116.42481914613882</v>
      </c>
      <c r="AK8" s="23">
        <f t="shared" si="1"/>
        <v>61.072261072261071</v>
      </c>
      <c r="AL8" s="33">
        <v>78.599999999999994</v>
      </c>
      <c r="AM8" s="23">
        <f t="shared" si="2"/>
        <v>7829.5103662500887</v>
      </c>
    </row>
    <row r="9" spans="1:39" x14ac:dyDescent="0.25">
      <c r="A9" s="24">
        <v>26</v>
      </c>
      <c r="B9" s="24">
        <v>6026</v>
      </c>
      <c r="C9" s="24">
        <v>8</v>
      </c>
      <c r="D9" s="24" t="s">
        <v>135</v>
      </c>
      <c r="E9" s="24">
        <v>1</v>
      </c>
      <c r="F9" s="24" t="s">
        <v>60</v>
      </c>
      <c r="G9" s="24" t="s">
        <v>61</v>
      </c>
      <c r="H9" s="24">
        <v>0</v>
      </c>
      <c r="I9" s="24" t="s">
        <v>90</v>
      </c>
      <c r="J9" s="24" t="s">
        <v>136</v>
      </c>
      <c r="K9" s="24">
        <v>0</v>
      </c>
      <c r="L9" s="24">
        <v>16</v>
      </c>
      <c r="M9" s="24">
        <v>2</v>
      </c>
      <c r="N9" s="24">
        <v>2022</v>
      </c>
      <c r="O9" s="25" t="s">
        <v>62</v>
      </c>
      <c r="P9" s="25" t="s">
        <v>62</v>
      </c>
      <c r="Q9" s="23" t="s">
        <v>62</v>
      </c>
      <c r="R9" s="23" t="s">
        <v>62</v>
      </c>
      <c r="S9" s="23" t="s">
        <v>63</v>
      </c>
      <c r="T9" s="26" t="s">
        <v>62</v>
      </c>
      <c r="U9" s="27" t="s">
        <v>62</v>
      </c>
      <c r="V9" s="27" t="s">
        <v>62</v>
      </c>
      <c r="W9" s="27" t="s">
        <v>62</v>
      </c>
      <c r="X9" s="28" t="s">
        <v>62</v>
      </c>
      <c r="Y9" s="27" t="s">
        <v>62</v>
      </c>
      <c r="Z9" s="27" t="s">
        <v>62</v>
      </c>
      <c r="AA9" s="35" t="s">
        <v>62</v>
      </c>
      <c r="AB9" s="27" t="s">
        <v>62</v>
      </c>
      <c r="AC9" s="28" t="s">
        <v>62</v>
      </c>
      <c r="AD9" s="27" t="s">
        <v>62</v>
      </c>
      <c r="AE9" s="29" t="s">
        <v>62</v>
      </c>
      <c r="AF9" s="30">
        <v>91</v>
      </c>
      <c r="AG9" s="31">
        <v>317.5</v>
      </c>
      <c r="AH9" s="30">
        <v>5.5</v>
      </c>
      <c r="AI9" s="32">
        <v>4225</v>
      </c>
      <c r="AJ9" s="30">
        <f t="shared" si="0"/>
        <v>117.83854909291337</v>
      </c>
      <c r="AK9" s="23">
        <f t="shared" si="1"/>
        <v>61.693861693861699</v>
      </c>
      <c r="AL9" s="33">
        <v>79.400000000000006</v>
      </c>
      <c r="AM9" s="23">
        <f t="shared" si="2"/>
        <v>7924.5829921259829</v>
      </c>
    </row>
    <row r="10" spans="1:39" x14ac:dyDescent="0.25">
      <c r="A10" s="24">
        <v>11</v>
      </c>
      <c r="B10" s="24">
        <v>6011</v>
      </c>
      <c r="C10" s="24">
        <v>9</v>
      </c>
      <c r="D10" s="24" t="s">
        <v>111</v>
      </c>
      <c r="E10" s="24">
        <v>1</v>
      </c>
      <c r="F10" s="24" t="s">
        <v>60</v>
      </c>
      <c r="G10" s="24" t="s">
        <v>61</v>
      </c>
      <c r="H10" s="24">
        <v>0</v>
      </c>
      <c r="I10" s="24" t="s">
        <v>90</v>
      </c>
      <c r="J10" s="24" t="s">
        <v>112</v>
      </c>
      <c r="K10" s="24">
        <v>0</v>
      </c>
      <c r="L10" s="24">
        <v>14</v>
      </c>
      <c r="M10" s="24">
        <v>2</v>
      </c>
      <c r="N10" s="24">
        <v>2022</v>
      </c>
      <c r="O10" s="25" t="s">
        <v>62</v>
      </c>
      <c r="P10" s="25" t="s">
        <v>62</v>
      </c>
      <c r="Q10" s="23" t="s">
        <v>62</v>
      </c>
      <c r="R10" s="23" t="s">
        <v>62</v>
      </c>
      <c r="S10" s="23" t="s">
        <v>63</v>
      </c>
      <c r="T10" s="26" t="s">
        <v>62</v>
      </c>
      <c r="U10" s="27" t="s">
        <v>62</v>
      </c>
      <c r="V10" s="27" t="s">
        <v>62</v>
      </c>
      <c r="W10" s="27" t="s">
        <v>62</v>
      </c>
      <c r="X10" s="28" t="s">
        <v>62</v>
      </c>
      <c r="Y10" s="27" t="s">
        <v>62</v>
      </c>
      <c r="Z10" s="27" t="s">
        <v>62</v>
      </c>
      <c r="AA10" s="35" t="s">
        <v>62</v>
      </c>
      <c r="AB10" s="27" t="s">
        <v>62</v>
      </c>
      <c r="AC10" s="28" t="s">
        <v>62</v>
      </c>
      <c r="AD10" s="27" t="s">
        <v>62</v>
      </c>
      <c r="AE10" s="29" t="s">
        <v>62</v>
      </c>
      <c r="AF10" s="30">
        <v>95</v>
      </c>
      <c r="AG10" s="31">
        <v>307.34000000000003</v>
      </c>
      <c r="AH10" s="30">
        <v>5.5</v>
      </c>
      <c r="AI10" s="32">
        <v>4305</v>
      </c>
      <c r="AJ10" s="30">
        <f t="shared" si="0"/>
        <v>124.03906152990172</v>
      </c>
      <c r="AK10" s="23">
        <f t="shared" si="1"/>
        <v>61.538461538461547</v>
      </c>
      <c r="AL10" s="33">
        <v>79.2</v>
      </c>
      <c r="AM10" s="23">
        <f t="shared" si="2"/>
        <v>8341.5643261534442</v>
      </c>
    </row>
    <row r="11" spans="1:39" x14ac:dyDescent="0.25">
      <c r="A11" s="24">
        <v>14</v>
      </c>
      <c r="B11" s="24">
        <v>6014</v>
      </c>
      <c r="C11" s="24">
        <v>10</v>
      </c>
      <c r="D11" s="24" t="s">
        <v>116</v>
      </c>
      <c r="E11" s="24">
        <v>1</v>
      </c>
      <c r="F11" s="24" t="s">
        <v>60</v>
      </c>
      <c r="G11" s="24" t="s">
        <v>61</v>
      </c>
      <c r="H11" s="24">
        <v>0</v>
      </c>
      <c r="I11" s="24" t="s">
        <v>90</v>
      </c>
      <c r="J11" s="24" t="s">
        <v>117</v>
      </c>
      <c r="K11" s="24">
        <v>0</v>
      </c>
      <c r="L11" s="24">
        <v>12</v>
      </c>
      <c r="M11" s="24">
        <v>2</v>
      </c>
      <c r="N11" s="24">
        <v>2022</v>
      </c>
      <c r="O11" s="25" t="s">
        <v>62</v>
      </c>
      <c r="P11" s="25" t="s">
        <v>62</v>
      </c>
      <c r="Q11" s="23" t="s">
        <v>62</v>
      </c>
      <c r="R11" s="23" t="s">
        <v>62</v>
      </c>
      <c r="S11" s="23" t="s">
        <v>63</v>
      </c>
      <c r="T11" s="26" t="s">
        <v>62</v>
      </c>
      <c r="U11" s="27" t="s">
        <v>62</v>
      </c>
      <c r="V11" s="27" t="s">
        <v>62</v>
      </c>
      <c r="W11" s="27" t="s">
        <v>62</v>
      </c>
      <c r="X11" s="28" t="s">
        <v>62</v>
      </c>
      <c r="Y11" s="27" t="s">
        <v>62</v>
      </c>
      <c r="Z11" s="27" t="s">
        <v>62</v>
      </c>
      <c r="AA11" s="35" t="s">
        <v>62</v>
      </c>
      <c r="AB11" s="27" t="s">
        <v>62</v>
      </c>
      <c r="AC11" s="28" t="s">
        <v>62</v>
      </c>
      <c r="AD11" s="27" t="s">
        <v>62</v>
      </c>
      <c r="AE11" s="29" t="s">
        <v>62</v>
      </c>
      <c r="AF11" s="30">
        <v>91</v>
      </c>
      <c r="AG11" s="31">
        <v>256.54000000000002</v>
      </c>
      <c r="AH11" s="30">
        <v>5.5</v>
      </c>
      <c r="AI11" s="32">
        <v>3395</v>
      </c>
      <c r="AJ11" s="30">
        <f t="shared" si="0"/>
        <v>117.18960518203787</v>
      </c>
      <c r="AK11" s="23">
        <f t="shared" si="1"/>
        <v>60.606060606060609</v>
      </c>
      <c r="AL11" s="33">
        <v>78</v>
      </c>
      <c r="AM11" s="23">
        <f t="shared" si="2"/>
        <v>7880.9418414282363</v>
      </c>
    </row>
    <row r="12" spans="1:39" x14ac:dyDescent="0.25">
      <c r="A12" s="24">
        <v>22</v>
      </c>
      <c r="B12" s="24">
        <v>6022</v>
      </c>
      <c r="C12" s="24">
        <v>11</v>
      </c>
      <c r="D12" s="24" t="s">
        <v>128</v>
      </c>
      <c r="E12" s="24">
        <v>1</v>
      </c>
      <c r="F12" s="24" t="s">
        <v>60</v>
      </c>
      <c r="G12" s="24" t="s">
        <v>61</v>
      </c>
      <c r="H12" s="24">
        <v>0</v>
      </c>
      <c r="I12" s="24" t="s">
        <v>90</v>
      </c>
      <c r="J12" s="24" t="s">
        <v>129</v>
      </c>
      <c r="K12" s="24">
        <v>0</v>
      </c>
      <c r="L12" s="24">
        <v>2</v>
      </c>
      <c r="M12" s="24">
        <v>2</v>
      </c>
      <c r="N12" s="24">
        <v>2022</v>
      </c>
      <c r="O12" s="25" t="s">
        <v>62</v>
      </c>
      <c r="P12" s="25" t="s">
        <v>62</v>
      </c>
      <c r="Q12" s="23" t="s">
        <v>62</v>
      </c>
      <c r="R12" s="23" t="s">
        <v>62</v>
      </c>
      <c r="S12" s="23" t="s">
        <v>95</v>
      </c>
      <c r="T12" s="26" t="s">
        <v>62</v>
      </c>
      <c r="U12" s="27" t="s">
        <v>62</v>
      </c>
      <c r="V12" s="27" t="s">
        <v>62</v>
      </c>
      <c r="W12" s="27" t="s">
        <v>62</v>
      </c>
      <c r="X12" s="28" t="s">
        <v>62</v>
      </c>
      <c r="Y12" s="27" t="s">
        <v>62</v>
      </c>
      <c r="Z12" s="27" t="s">
        <v>62</v>
      </c>
      <c r="AA12" s="35" t="s">
        <v>62</v>
      </c>
      <c r="AB12" s="27" t="s">
        <v>62</v>
      </c>
      <c r="AC12" s="28" t="s">
        <v>62</v>
      </c>
      <c r="AD12" s="27" t="s">
        <v>62</v>
      </c>
      <c r="AE12" s="29" t="s">
        <v>62</v>
      </c>
      <c r="AF12" s="30">
        <v>95</v>
      </c>
      <c r="AG12" s="31">
        <v>320.04000000000002</v>
      </c>
      <c r="AH12" s="30">
        <v>5.5</v>
      </c>
      <c r="AI12" s="32">
        <v>4105</v>
      </c>
      <c r="AJ12" s="30">
        <f t="shared" si="0"/>
        <v>113.58299145919258</v>
      </c>
      <c r="AK12" s="23">
        <f t="shared" si="1"/>
        <v>62.54856254856255</v>
      </c>
      <c r="AL12" s="33">
        <v>80.5</v>
      </c>
      <c r="AM12" s="23">
        <f t="shared" si="2"/>
        <v>7638.398887639044</v>
      </c>
    </row>
    <row r="13" spans="1:39" x14ac:dyDescent="0.25">
      <c r="A13" s="24">
        <v>19</v>
      </c>
      <c r="B13" s="24">
        <v>6019</v>
      </c>
      <c r="C13" s="24">
        <v>12</v>
      </c>
      <c r="D13" s="24" t="s">
        <v>124</v>
      </c>
      <c r="E13" s="24">
        <v>1</v>
      </c>
      <c r="F13" s="24" t="s">
        <v>60</v>
      </c>
      <c r="G13" s="24" t="s">
        <v>61</v>
      </c>
      <c r="H13" s="24">
        <v>0</v>
      </c>
      <c r="I13" s="24" t="s">
        <v>90</v>
      </c>
      <c r="J13" s="24" t="s">
        <v>125</v>
      </c>
      <c r="K13" s="24">
        <v>0</v>
      </c>
      <c r="L13" s="24">
        <v>7</v>
      </c>
      <c r="M13" s="24">
        <v>3</v>
      </c>
      <c r="N13" s="24">
        <v>2022</v>
      </c>
      <c r="O13" s="25" t="s">
        <v>62</v>
      </c>
      <c r="P13" s="25" t="s">
        <v>62</v>
      </c>
      <c r="Q13" s="23" t="s">
        <v>62</v>
      </c>
      <c r="R13" s="23" t="s">
        <v>62</v>
      </c>
      <c r="S13" s="23" t="s">
        <v>63</v>
      </c>
      <c r="T13" s="26" t="s">
        <v>62</v>
      </c>
      <c r="U13" s="27" t="s">
        <v>62</v>
      </c>
      <c r="V13" s="27" t="s">
        <v>62</v>
      </c>
      <c r="W13" s="27" t="s">
        <v>62</v>
      </c>
      <c r="X13" s="28" t="s">
        <v>62</v>
      </c>
      <c r="Y13" s="27" t="s">
        <v>62</v>
      </c>
      <c r="Z13" s="27" t="s">
        <v>62</v>
      </c>
      <c r="AA13" s="35" t="s">
        <v>62</v>
      </c>
      <c r="AB13" s="27" t="s">
        <v>62</v>
      </c>
      <c r="AC13" s="28" t="s">
        <v>62</v>
      </c>
      <c r="AD13" s="27" t="s">
        <v>62</v>
      </c>
      <c r="AE13" s="29" t="s">
        <v>62</v>
      </c>
      <c r="AF13" s="30">
        <v>103</v>
      </c>
      <c r="AG13" s="31">
        <v>269.24</v>
      </c>
      <c r="AH13" s="30">
        <v>5.5</v>
      </c>
      <c r="AI13" s="32">
        <v>3970</v>
      </c>
      <c r="AJ13" s="30">
        <f t="shared" si="0"/>
        <v>130.57358487743278</v>
      </c>
      <c r="AK13" s="23">
        <f t="shared" si="1"/>
        <v>62.160062160062161</v>
      </c>
      <c r="AL13" s="33">
        <v>80</v>
      </c>
      <c r="AM13" s="23">
        <f t="shared" si="2"/>
        <v>8781.0077254494136</v>
      </c>
    </row>
    <row r="14" spans="1:39" x14ac:dyDescent="0.25">
      <c r="A14" s="24">
        <v>5</v>
      </c>
      <c r="B14" s="24">
        <v>6005</v>
      </c>
      <c r="C14" s="24">
        <v>13</v>
      </c>
      <c r="D14" s="24" t="s">
        <v>101</v>
      </c>
      <c r="E14" s="24">
        <v>1</v>
      </c>
      <c r="F14" s="24" t="s">
        <v>60</v>
      </c>
      <c r="G14" s="24" t="s">
        <v>61</v>
      </c>
      <c r="H14" s="24">
        <v>0</v>
      </c>
      <c r="I14" s="24" t="s">
        <v>90</v>
      </c>
      <c r="J14" s="24" t="s">
        <v>102</v>
      </c>
      <c r="K14" s="24">
        <v>0</v>
      </c>
      <c r="L14" s="24">
        <v>9</v>
      </c>
      <c r="M14" s="24">
        <v>3</v>
      </c>
      <c r="N14" s="24">
        <v>2022</v>
      </c>
      <c r="O14" s="25" t="s">
        <v>62</v>
      </c>
      <c r="P14" s="25" t="s">
        <v>62</v>
      </c>
      <c r="Q14" s="23" t="s">
        <v>62</v>
      </c>
      <c r="R14" s="23" t="s">
        <v>62</v>
      </c>
      <c r="S14" s="23" t="s">
        <v>98</v>
      </c>
      <c r="T14" s="26" t="s">
        <v>62</v>
      </c>
      <c r="U14" s="27" t="s">
        <v>62</v>
      </c>
      <c r="V14" s="27" t="s">
        <v>62</v>
      </c>
      <c r="W14" s="27" t="s">
        <v>62</v>
      </c>
      <c r="X14" s="28" t="s">
        <v>62</v>
      </c>
      <c r="Y14" s="27" t="s">
        <v>62</v>
      </c>
      <c r="Z14" s="27" t="s">
        <v>62</v>
      </c>
      <c r="AA14" s="35" t="s">
        <v>62</v>
      </c>
      <c r="AB14" s="27" t="s">
        <v>62</v>
      </c>
      <c r="AC14" s="28" t="s">
        <v>62</v>
      </c>
      <c r="AD14" s="27" t="s">
        <v>62</v>
      </c>
      <c r="AE14" s="29" t="s">
        <v>62</v>
      </c>
      <c r="AF14" s="30">
        <v>104</v>
      </c>
      <c r="AG14" s="31">
        <v>314.95999999999998</v>
      </c>
      <c r="AH14" s="30">
        <v>5.5</v>
      </c>
      <c r="AI14" s="32">
        <v>4035</v>
      </c>
      <c r="AJ14" s="30">
        <f t="shared" si="0"/>
        <v>113.44687573723648</v>
      </c>
      <c r="AK14" s="23">
        <f t="shared" si="1"/>
        <v>60.83916083916084</v>
      </c>
      <c r="AL14" s="33">
        <v>78.3</v>
      </c>
      <c r="AM14" s="23">
        <f t="shared" si="2"/>
        <v>7629.245173990349</v>
      </c>
    </row>
    <row r="15" spans="1:39" x14ac:dyDescent="0.25">
      <c r="A15" s="24">
        <v>4</v>
      </c>
      <c r="B15" s="24">
        <v>6004</v>
      </c>
      <c r="C15" s="24">
        <v>14</v>
      </c>
      <c r="D15" s="24" t="s">
        <v>99</v>
      </c>
      <c r="E15" s="24">
        <v>1</v>
      </c>
      <c r="F15" s="24" t="s">
        <v>60</v>
      </c>
      <c r="G15" s="24" t="s">
        <v>61</v>
      </c>
      <c r="H15" s="24">
        <v>0</v>
      </c>
      <c r="I15" s="24" t="s">
        <v>90</v>
      </c>
      <c r="J15" s="24" t="s">
        <v>100</v>
      </c>
      <c r="K15" s="24">
        <v>0</v>
      </c>
      <c r="L15" s="24">
        <v>11</v>
      </c>
      <c r="M15" s="24">
        <v>3</v>
      </c>
      <c r="N15" s="24">
        <v>2022</v>
      </c>
      <c r="O15" s="25" t="s">
        <v>62</v>
      </c>
      <c r="P15" s="25" t="s">
        <v>62</v>
      </c>
      <c r="Q15" s="23" t="s">
        <v>62</v>
      </c>
      <c r="R15" s="23" t="s">
        <v>62</v>
      </c>
      <c r="S15" s="23" t="s">
        <v>63</v>
      </c>
      <c r="T15" s="26" t="s">
        <v>62</v>
      </c>
      <c r="U15" s="27" t="s">
        <v>62</v>
      </c>
      <c r="V15" s="27" t="s">
        <v>62</v>
      </c>
      <c r="W15" s="27" t="s">
        <v>62</v>
      </c>
      <c r="X15" s="28" t="s">
        <v>62</v>
      </c>
      <c r="Y15" s="27" t="s">
        <v>62</v>
      </c>
      <c r="Z15" s="27" t="s">
        <v>62</v>
      </c>
      <c r="AA15" s="35" t="s">
        <v>62</v>
      </c>
      <c r="AB15" s="27" t="s">
        <v>62</v>
      </c>
      <c r="AC15" s="28" t="s">
        <v>62</v>
      </c>
      <c r="AD15" s="27" t="s">
        <v>62</v>
      </c>
      <c r="AE15" s="29" t="s">
        <v>62</v>
      </c>
      <c r="AF15" s="30">
        <v>102</v>
      </c>
      <c r="AG15" s="31">
        <v>289.56</v>
      </c>
      <c r="AH15" s="30">
        <v>5.5</v>
      </c>
      <c r="AI15" s="32">
        <v>3305</v>
      </c>
      <c r="AJ15" s="30">
        <f t="shared" si="0"/>
        <v>101.07349858613067</v>
      </c>
      <c r="AK15" s="23">
        <f t="shared" si="1"/>
        <v>60.606060606060609</v>
      </c>
      <c r="AL15" s="33">
        <v>78</v>
      </c>
      <c r="AM15" s="23">
        <f t="shared" si="2"/>
        <v>6797.1418013537777</v>
      </c>
    </row>
    <row r="16" spans="1:39" x14ac:dyDescent="0.25">
      <c r="A16" s="24">
        <v>6</v>
      </c>
      <c r="B16" s="24">
        <v>6006</v>
      </c>
      <c r="C16" s="24">
        <v>15</v>
      </c>
      <c r="D16" s="24" t="s">
        <v>103</v>
      </c>
      <c r="E16" s="24">
        <v>1</v>
      </c>
      <c r="F16" s="24" t="s">
        <v>60</v>
      </c>
      <c r="G16" s="24" t="s">
        <v>61</v>
      </c>
      <c r="H16" s="24">
        <v>0</v>
      </c>
      <c r="I16" s="24" t="s">
        <v>90</v>
      </c>
      <c r="J16" s="24" t="s">
        <v>62</v>
      </c>
      <c r="K16" s="24">
        <v>0</v>
      </c>
      <c r="L16" s="24">
        <v>17</v>
      </c>
      <c r="M16" s="24">
        <v>3</v>
      </c>
      <c r="N16" s="24">
        <v>2022</v>
      </c>
      <c r="O16" s="25" t="s">
        <v>62</v>
      </c>
      <c r="P16" s="25" t="s">
        <v>62</v>
      </c>
      <c r="Q16" s="23" t="s">
        <v>62</v>
      </c>
      <c r="R16" s="23" t="s">
        <v>62</v>
      </c>
      <c r="S16" s="23" t="s">
        <v>63</v>
      </c>
      <c r="T16" s="26" t="s">
        <v>62</v>
      </c>
      <c r="U16" s="27" t="s">
        <v>62</v>
      </c>
      <c r="V16" s="27" t="s">
        <v>62</v>
      </c>
      <c r="W16" s="27" t="s">
        <v>62</v>
      </c>
      <c r="X16" s="28" t="s">
        <v>62</v>
      </c>
      <c r="Y16" s="27" t="s">
        <v>62</v>
      </c>
      <c r="Z16" s="27" t="s">
        <v>62</v>
      </c>
      <c r="AA16" s="35" t="s">
        <v>62</v>
      </c>
      <c r="AB16" s="27" t="s">
        <v>62</v>
      </c>
      <c r="AC16" s="28" t="s">
        <v>62</v>
      </c>
      <c r="AD16" s="27" t="s">
        <v>62</v>
      </c>
      <c r="AE16" s="29" t="s">
        <v>62</v>
      </c>
      <c r="AF16" s="30">
        <v>101</v>
      </c>
      <c r="AG16" s="31">
        <v>281.94</v>
      </c>
      <c r="AH16" s="30">
        <v>5.5</v>
      </c>
      <c r="AI16" s="32">
        <v>3325</v>
      </c>
      <c r="AJ16" s="30">
        <f t="shared" si="0"/>
        <v>104.43338550400794</v>
      </c>
      <c r="AK16" s="23">
        <f t="shared" si="1"/>
        <v>62.626262626262623</v>
      </c>
      <c r="AL16" s="33">
        <v>80.599999999999994</v>
      </c>
      <c r="AM16" s="23">
        <f t="shared" si="2"/>
        <v>7023.0925019507695</v>
      </c>
    </row>
    <row r="17" spans="1:39" x14ac:dyDescent="0.25">
      <c r="A17" s="24">
        <v>16</v>
      </c>
      <c r="B17" s="24">
        <v>6016</v>
      </c>
      <c r="C17" s="24">
        <v>16</v>
      </c>
      <c r="D17" s="24" t="s">
        <v>119</v>
      </c>
      <c r="E17" s="24">
        <v>1</v>
      </c>
      <c r="F17" s="24" t="s">
        <v>60</v>
      </c>
      <c r="G17" s="24" t="s">
        <v>61</v>
      </c>
      <c r="H17" s="24">
        <v>0</v>
      </c>
      <c r="I17" s="24" t="s">
        <v>90</v>
      </c>
      <c r="J17" s="24" t="s">
        <v>120</v>
      </c>
      <c r="K17" s="24">
        <v>0</v>
      </c>
      <c r="L17" s="24">
        <v>1</v>
      </c>
      <c r="M17" s="24">
        <v>1</v>
      </c>
      <c r="N17" s="24">
        <v>2022</v>
      </c>
      <c r="O17" s="25" t="s">
        <v>62</v>
      </c>
      <c r="P17" s="25" t="s">
        <v>62</v>
      </c>
      <c r="Q17" s="23" t="s">
        <v>62</v>
      </c>
      <c r="R17" s="23" t="s">
        <v>62</v>
      </c>
      <c r="S17" s="23" t="s">
        <v>63</v>
      </c>
      <c r="T17" s="26" t="s">
        <v>62</v>
      </c>
      <c r="U17" s="27" t="s">
        <v>62</v>
      </c>
      <c r="V17" s="27" t="s">
        <v>62</v>
      </c>
      <c r="W17" s="27" t="s">
        <v>62</v>
      </c>
      <c r="X17" s="28" t="s">
        <v>62</v>
      </c>
      <c r="Y17" s="27" t="s">
        <v>62</v>
      </c>
      <c r="Z17" s="27" t="s">
        <v>62</v>
      </c>
      <c r="AA17" s="35" t="s">
        <v>62</v>
      </c>
      <c r="AB17" s="27" t="s">
        <v>62</v>
      </c>
      <c r="AC17" s="28" t="s">
        <v>62</v>
      </c>
      <c r="AD17" s="27" t="s">
        <v>62</v>
      </c>
      <c r="AE17" s="29" t="s">
        <v>62</v>
      </c>
      <c r="AF17" s="30">
        <v>85</v>
      </c>
      <c r="AG17" s="31">
        <v>281.94</v>
      </c>
      <c r="AH17" s="30">
        <v>5.5</v>
      </c>
      <c r="AI17" s="32">
        <v>3380</v>
      </c>
      <c r="AJ17" s="30">
        <f t="shared" si="0"/>
        <v>106.16085503866069</v>
      </c>
      <c r="AK17" s="23">
        <f t="shared" si="1"/>
        <v>59.906759906759909</v>
      </c>
      <c r="AL17" s="33">
        <v>77.099999999999994</v>
      </c>
      <c r="AM17" s="23">
        <f t="shared" si="2"/>
        <v>7139.2639568702552</v>
      </c>
    </row>
    <row r="18" spans="1:39" x14ac:dyDescent="0.25">
      <c r="A18" s="24">
        <v>1</v>
      </c>
      <c r="B18" s="24">
        <v>6001</v>
      </c>
      <c r="C18" s="24">
        <v>17</v>
      </c>
      <c r="D18" s="24" t="s">
        <v>89</v>
      </c>
      <c r="E18" s="24">
        <v>1</v>
      </c>
      <c r="F18" s="24" t="s">
        <v>60</v>
      </c>
      <c r="G18" s="24" t="s">
        <v>61</v>
      </c>
      <c r="H18" s="24">
        <v>0</v>
      </c>
      <c r="I18" s="24" t="s">
        <v>90</v>
      </c>
      <c r="J18" s="24" t="s">
        <v>91</v>
      </c>
      <c r="K18" s="24">
        <v>0</v>
      </c>
      <c r="L18" s="24">
        <v>3</v>
      </c>
      <c r="M18" s="24">
        <v>1</v>
      </c>
      <c r="N18" s="24">
        <v>2022</v>
      </c>
      <c r="O18" s="25" t="s">
        <v>62</v>
      </c>
      <c r="P18" s="25" t="s">
        <v>62</v>
      </c>
      <c r="Q18" s="23" t="s">
        <v>62</v>
      </c>
      <c r="R18" s="23" t="s">
        <v>62</v>
      </c>
      <c r="S18" s="23" t="s">
        <v>92</v>
      </c>
      <c r="T18" s="26" t="s">
        <v>62</v>
      </c>
      <c r="U18" s="27" t="s">
        <v>62</v>
      </c>
      <c r="V18" s="27" t="s">
        <v>62</v>
      </c>
      <c r="W18" s="27" t="s">
        <v>62</v>
      </c>
      <c r="X18" s="28" t="s">
        <v>62</v>
      </c>
      <c r="Y18" s="27" t="s">
        <v>62</v>
      </c>
      <c r="Z18" s="27" t="s">
        <v>62</v>
      </c>
      <c r="AA18" s="35" t="s">
        <v>62</v>
      </c>
      <c r="AB18" s="27" t="s">
        <v>62</v>
      </c>
      <c r="AC18" s="28" t="s">
        <v>62</v>
      </c>
      <c r="AD18" s="27" t="s">
        <v>62</v>
      </c>
      <c r="AE18" s="29" t="s">
        <v>62</v>
      </c>
      <c r="AF18" s="30">
        <v>103</v>
      </c>
      <c r="AG18" s="31">
        <v>304.8</v>
      </c>
      <c r="AH18" s="30">
        <v>5.5</v>
      </c>
      <c r="AI18" s="32">
        <v>4014.9999999999995</v>
      </c>
      <c r="AJ18" s="30">
        <f t="shared" si="0"/>
        <v>116.64738032742781</v>
      </c>
      <c r="AK18" s="23">
        <f t="shared" si="1"/>
        <v>60.295260295260292</v>
      </c>
      <c r="AL18" s="33">
        <v>77.599999999999994</v>
      </c>
      <c r="AM18" s="23">
        <f t="shared" si="2"/>
        <v>7844.4774934383195</v>
      </c>
    </row>
    <row r="19" spans="1:39" x14ac:dyDescent="0.25">
      <c r="A19" s="24">
        <v>2</v>
      </c>
      <c r="B19" s="24">
        <v>6002</v>
      </c>
      <c r="C19" s="24">
        <v>18</v>
      </c>
      <c r="D19" s="24" t="s">
        <v>93</v>
      </c>
      <c r="E19" s="24">
        <v>1</v>
      </c>
      <c r="F19" s="24" t="s">
        <v>60</v>
      </c>
      <c r="G19" s="24" t="s">
        <v>61</v>
      </c>
      <c r="H19" s="24">
        <v>0</v>
      </c>
      <c r="I19" s="24" t="s">
        <v>90</v>
      </c>
      <c r="J19" s="24" t="s">
        <v>94</v>
      </c>
      <c r="K19" s="24">
        <v>0</v>
      </c>
      <c r="L19" s="24">
        <v>5</v>
      </c>
      <c r="M19" s="24">
        <v>1</v>
      </c>
      <c r="N19" s="24">
        <v>2022</v>
      </c>
      <c r="O19" s="25" t="s">
        <v>62</v>
      </c>
      <c r="P19" s="25" t="s">
        <v>62</v>
      </c>
      <c r="Q19" s="23" t="s">
        <v>62</v>
      </c>
      <c r="R19" s="23" t="s">
        <v>62</v>
      </c>
      <c r="S19" s="23" t="s">
        <v>95</v>
      </c>
      <c r="T19" s="26" t="s">
        <v>62</v>
      </c>
      <c r="U19" s="27" t="s">
        <v>62</v>
      </c>
      <c r="V19" s="27" t="s">
        <v>62</v>
      </c>
      <c r="W19" s="27" t="s">
        <v>62</v>
      </c>
      <c r="X19" s="28" t="s">
        <v>62</v>
      </c>
      <c r="Y19" s="27" t="s">
        <v>62</v>
      </c>
      <c r="Z19" s="27" t="s">
        <v>62</v>
      </c>
      <c r="AA19" s="35" t="s">
        <v>62</v>
      </c>
      <c r="AB19" s="27" t="s">
        <v>62</v>
      </c>
      <c r="AC19" s="28" t="s">
        <v>62</v>
      </c>
      <c r="AD19" s="27" t="s">
        <v>62</v>
      </c>
      <c r="AE19" s="29" t="s">
        <v>62</v>
      </c>
      <c r="AF19" s="30">
        <v>112</v>
      </c>
      <c r="AG19" s="31">
        <v>284.48</v>
      </c>
      <c r="AH19" s="30">
        <v>5.5</v>
      </c>
      <c r="AI19" s="32">
        <v>3620</v>
      </c>
      <c r="AJ19" s="30">
        <f t="shared" si="0"/>
        <v>112.68373513217095</v>
      </c>
      <c r="AK19" s="23">
        <f t="shared" si="1"/>
        <v>63.403263403263402</v>
      </c>
      <c r="AL19" s="33">
        <v>81.599999999999994</v>
      </c>
      <c r="AM19" s="23">
        <f t="shared" si="2"/>
        <v>7577.9243532058481</v>
      </c>
    </row>
    <row r="20" spans="1:39" x14ac:dyDescent="0.25">
      <c r="A20" s="24">
        <v>8</v>
      </c>
      <c r="B20" s="24">
        <v>6008</v>
      </c>
      <c r="C20" s="24">
        <v>19</v>
      </c>
      <c r="D20" s="24" t="s">
        <v>106</v>
      </c>
      <c r="E20" s="24">
        <v>1</v>
      </c>
      <c r="F20" s="24" t="s">
        <v>60</v>
      </c>
      <c r="G20" s="24" t="s">
        <v>61</v>
      </c>
      <c r="H20" s="24">
        <v>0</v>
      </c>
      <c r="I20" s="24" t="s">
        <v>90</v>
      </c>
      <c r="J20" s="24" t="s">
        <v>107</v>
      </c>
      <c r="K20" s="24">
        <v>0</v>
      </c>
      <c r="L20" s="24">
        <v>10</v>
      </c>
      <c r="M20" s="24">
        <v>2</v>
      </c>
      <c r="N20" s="24">
        <v>2022</v>
      </c>
      <c r="O20" s="25" t="s">
        <v>62</v>
      </c>
      <c r="P20" s="25" t="s">
        <v>62</v>
      </c>
      <c r="Q20" s="23" t="s">
        <v>62</v>
      </c>
      <c r="R20" s="23" t="s">
        <v>62</v>
      </c>
      <c r="S20" s="23" t="s">
        <v>63</v>
      </c>
      <c r="T20" s="26" t="s">
        <v>62</v>
      </c>
      <c r="U20" s="27" t="s">
        <v>62</v>
      </c>
      <c r="V20" s="27" t="s">
        <v>62</v>
      </c>
      <c r="W20" s="27" t="s">
        <v>62</v>
      </c>
      <c r="X20" s="28" t="s">
        <v>62</v>
      </c>
      <c r="Y20" s="27" t="s">
        <v>62</v>
      </c>
      <c r="Z20" s="27" t="s">
        <v>62</v>
      </c>
      <c r="AA20" s="35" t="s">
        <v>62</v>
      </c>
      <c r="AB20" s="27" t="s">
        <v>62</v>
      </c>
      <c r="AC20" s="28" t="s">
        <v>62</v>
      </c>
      <c r="AD20" s="27" t="s">
        <v>62</v>
      </c>
      <c r="AE20" s="29" t="s">
        <v>62</v>
      </c>
      <c r="AF20" s="30">
        <v>103</v>
      </c>
      <c r="AG20" s="31">
        <v>287.02</v>
      </c>
      <c r="AH20" s="30">
        <v>5.5</v>
      </c>
      <c r="AI20" s="32">
        <v>3810</v>
      </c>
      <c r="AJ20" s="30">
        <f t="shared" si="0"/>
        <v>117.5485343362832</v>
      </c>
      <c r="AK20" s="23">
        <f t="shared" si="1"/>
        <v>59.984459984459988</v>
      </c>
      <c r="AL20" s="33">
        <v>77.2</v>
      </c>
      <c r="AM20" s="23">
        <f t="shared" si="2"/>
        <v>7905.0796460176998</v>
      </c>
    </row>
    <row r="21" spans="1:39" x14ac:dyDescent="0.25">
      <c r="A21" s="24">
        <v>17</v>
      </c>
      <c r="B21" s="24">
        <v>6017</v>
      </c>
      <c r="C21" s="24">
        <v>20</v>
      </c>
      <c r="D21" s="24" t="s">
        <v>121</v>
      </c>
      <c r="E21" s="24">
        <v>1</v>
      </c>
      <c r="F21" s="24" t="s">
        <v>60</v>
      </c>
      <c r="G21" s="24" t="s">
        <v>61</v>
      </c>
      <c r="H21" s="24">
        <v>0</v>
      </c>
      <c r="I21" s="24" t="s">
        <v>90</v>
      </c>
      <c r="J21" s="24" t="s">
        <v>122</v>
      </c>
      <c r="K21" s="24">
        <v>0</v>
      </c>
      <c r="L21" s="24">
        <v>8</v>
      </c>
      <c r="M21" s="24">
        <v>2</v>
      </c>
      <c r="N21" s="24">
        <v>2022</v>
      </c>
      <c r="O21" s="25" t="s">
        <v>62</v>
      </c>
      <c r="P21" s="25" t="s">
        <v>62</v>
      </c>
      <c r="Q21" s="23" t="s">
        <v>62</v>
      </c>
      <c r="R21" s="23" t="s">
        <v>62</v>
      </c>
      <c r="S21" s="23" t="s">
        <v>98</v>
      </c>
      <c r="T21" s="26" t="s">
        <v>62</v>
      </c>
      <c r="U21" s="27" t="s">
        <v>62</v>
      </c>
      <c r="V21" s="27" t="s">
        <v>62</v>
      </c>
      <c r="W21" s="27" t="s">
        <v>62</v>
      </c>
      <c r="X21" s="28" t="s">
        <v>62</v>
      </c>
      <c r="Y21" s="27" t="s">
        <v>62</v>
      </c>
      <c r="Z21" s="27" t="s">
        <v>62</v>
      </c>
      <c r="AA21" s="35" t="s">
        <v>62</v>
      </c>
      <c r="AB21" s="27" t="s">
        <v>62</v>
      </c>
      <c r="AC21" s="28" t="s">
        <v>62</v>
      </c>
      <c r="AD21" s="27" t="s">
        <v>62</v>
      </c>
      <c r="AE21" s="29" t="s">
        <v>62</v>
      </c>
      <c r="AF21" s="30">
        <v>95</v>
      </c>
      <c r="AG21" s="31">
        <v>304.8</v>
      </c>
      <c r="AH21" s="30">
        <v>5.5</v>
      </c>
      <c r="AI21" s="32">
        <v>4200</v>
      </c>
      <c r="AJ21" s="30">
        <f t="shared" si="0"/>
        <v>122.02216622047241</v>
      </c>
      <c r="AK21" s="23">
        <f t="shared" si="1"/>
        <v>59.984459984459988</v>
      </c>
      <c r="AL21" s="33">
        <v>77.2</v>
      </c>
      <c r="AM21" s="23">
        <f t="shared" si="2"/>
        <v>8205.9291338582661</v>
      </c>
    </row>
    <row r="22" spans="1:39" x14ac:dyDescent="0.25">
      <c r="A22" s="24">
        <v>20</v>
      </c>
      <c r="B22" s="24">
        <v>6020</v>
      </c>
      <c r="C22" s="24">
        <v>21</v>
      </c>
      <c r="D22" s="24" t="s">
        <v>126</v>
      </c>
      <c r="E22" s="24">
        <v>1</v>
      </c>
      <c r="F22" s="24" t="s">
        <v>60</v>
      </c>
      <c r="G22" s="24" t="s">
        <v>61</v>
      </c>
      <c r="H22" s="24">
        <v>0</v>
      </c>
      <c r="I22" s="24" t="s">
        <v>90</v>
      </c>
      <c r="J22" s="24" t="s">
        <v>114</v>
      </c>
      <c r="K22" s="24">
        <v>0</v>
      </c>
      <c r="L22" s="24">
        <v>6</v>
      </c>
      <c r="M22" s="24">
        <v>2</v>
      </c>
      <c r="N22" s="24">
        <v>2022</v>
      </c>
      <c r="O22" s="25" t="s">
        <v>62</v>
      </c>
      <c r="P22" s="25" t="s">
        <v>62</v>
      </c>
      <c r="Q22" s="23" t="s">
        <v>62</v>
      </c>
      <c r="R22" s="23" t="s">
        <v>62</v>
      </c>
      <c r="S22" s="23" t="s">
        <v>98</v>
      </c>
      <c r="T22" s="26" t="s">
        <v>62</v>
      </c>
      <c r="U22" s="27" t="s">
        <v>62</v>
      </c>
      <c r="V22" s="27" t="s">
        <v>62</v>
      </c>
      <c r="W22" s="27" t="s">
        <v>62</v>
      </c>
      <c r="X22" s="28" t="s">
        <v>62</v>
      </c>
      <c r="Y22" s="27" t="s">
        <v>62</v>
      </c>
      <c r="Z22" s="27" t="s">
        <v>62</v>
      </c>
      <c r="AA22" s="35" t="s">
        <v>62</v>
      </c>
      <c r="AB22" s="27" t="s">
        <v>62</v>
      </c>
      <c r="AC22" s="28" t="s">
        <v>62</v>
      </c>
      <c r="AD22" s="27" t="s">
        <v>62</v>
      </c>
      <c r="AE22" s="29" t="s">
        <v>62</v>
      </c>
      <c r="AF22" s="30">
        <v>99</v>
      </c>
      <c r="AG22" s="31">
        <v>325.12</v>
      </c>
      <c r="AH22" s="30">
        <v>5.5</v>
      </c>
      <c r="AI22" s="32">
        <v>4255</v>
      </c>
      <c r="AJ22" s="30">
        <f t="shared" si="0"/>
        <v>115.89382081877457</v>
      </c>
      <c r="AK22" s="23">
        <f t="shared" si="1"/>
        <v>60.217560217560219</v>
      </c>
      <c r="AL22" s="33">
        <v>77.5</v>
      </c>
      <c r="AM22" s="23">
        <f t="shared" si="2"/>
        <v>7793.8009965551164</v>
      </c>
    </row>
    <row r="23" spans="1:39" x14ac:dyDescent="0.25">
      <c r="A23" s="24">
        <v>12</v>
      </c>
      <c r="B23" s="24">
        <v>6012</v>
      </c>
      <c r="C23" s="24">
        <v>22</v>
      </c>
      <c r="D23" s="24" t="s">
        <v>113</v>
      </c>
      <c r="E23" s="24">
        <v>1</v>
      </c>
      <c r="F23" s="24" t="s">
        <v>60</v>
      </c>
      <c r="G23" s="24" t="s">
        <v>61</v>
      </c>
      <c r="H23" s="24">
        <v>0</v>
      </c>
      <c r="I23" s="24" t="s">
        <v>90</v>
      </c>
      <c r="J23" s="24" t="s">
        <v>114</v>
      </c>
      <c r="K23" s="24">
        <v>0</v>
      </c>
      <c r="L23" s="24">
        <v>4</v>
      </c>
      <c r="M23" s="24">
        <v>2</v>
      </c>
      <c r="N23" s="24">
        <v>2022</v>
      </c>
      <c r="O23" s="25" t="s">
        <v>62</v>
      </c>
      <c r="P23" s="25" t="s">
        <v>62</v>
      </c>
      <c r="Q23" s="23" t="s">
        <v>62</v>
      </c>
      <c r="R23" s="23" t="s">
        <v>62</v>
      </c>
      <c r="S23" s="23" t="s">
        <v>98</v>
      </c>
      <c r="T23" s="26" t="s">
        <v>62</v>
      </c>
      <c r="U23" s="27" t="s">
        <v>62</v>
      </c>
      <c r="V23" s="27" t="s">
        <v>62</v>
      </c>
      <c r="W23" s="27" t="s">
        <v>62</v>
      </c>
      <c r="X23" s="28" t="s">
        <v>62</v>
      </c>
      <c r="Y23" s="27" t="s">
        <v>62</v>
      </c>
      <c r="Z23" s="27" t="s">
        <v>62</v>
      </c>
      <c r="AA23" s="35" t="s">
        <v>62</v>
      </c>
      <c r="AB23" s="27" t="s">
        <v>62</v>
      </c>
      <c r="AC23" s="28" t="s">
        <v>62</v>
      </c>
      <c r="AD23" s="27" t="s">
        <v>62</v>
      </c>
      <c r="AE23" s="29" t="s">
        <v>62</v>
      </c>
      <c r="AF23" s="30">
        <v>99</v>
      </c>
      <c r="AG23" s="31">
        <v>269.24</v>
      </c>
      <c r="AH23" s="30">
        <v>5.5</v>
      </c>
      <c r="AI23" s="32">
        <v>3260</v>
      </c>
      <c r="AJ23" s="30">
        <f t="shared" si="0"/>
        <v>107.22163392957954</v>
      </c>
      <c r="AK23" s="23">
        <f t="shared" si="1"/>
        <v>62.082362082362089</v>
      </c>
      <c r="AL23" s="33">
        <v>79.900000000000006</v>
      </c>
      <c r="AM23" s="23">
        <f t="shared" si="2"/>
        <v>7210.6008022582073</v>
      </c>
    </row>
    <row r="24" spans="1:39" x14ac:dyDescent="0.25">
      <c r="A24" s="24">
        <v>15</v>
      </c>
      <c r="B24" s="24">
        <v>6015</v>
      </c>
      <c r="C24" s="24">
        <v>23</v>
      </c>
      <c r="D24" s="24" t="s">
        <v>118</v>
      </c>
      <c r="E24" s="24">
        <v>1</v>
      </c>
      <c r="F24" s="24" t="s">
        <v>60</v>
      </c>
      <c r="G24" s="24" t="s">
        <v>61</v>
      </c>
      <c r="H24" s="24">
        <v>5</v>
      </c>
      <c r="I24" s="24" t="s">
        <v>90</v>
      </c>
      <c r="J24" s="24" t="s">
        <v>62</v>
      </c>
      <c r="K24" s="24">
        <v>0</v>
      </c>
      <c r="L24" s="24">
        <v>15</v>
      </c>
      <c r="M24" s="24">
        <v>1</v>
      </c>
      <c r="N24" s="24">
        <v>2022</v>
      </c>
      <c r="O24" s="25" t="s">
        <v>62</v>
      </c>
      <c r="P24" s="25" t="s">
        <v>62</v>
      </c>
      <c r="Q24" s="23" t="s">
        <v>62</v>
      </c>
      <c r="R24" s="23" t="s">
        <v>62</v>
      </c>
      <c r="S24" s="23" t="s">
        <v>63</v>
      </c>
      <c r="T24" s="26" t="s">
        <v>62</v>
      </c>
      <c r="U24" s="27" t="s">
        <v>62</v>
      </c>
      <c r="V24" s="27" t="s">
        <v>62</v>
      </c>
      <c r="W24" s="27" t="s">
        <v>62</v>
      </c>
      <c r="X24" s="28" t="s">
        <v>62</v>
      </c>
      <c r="Y24" s="27" t="s">
        <v>62</v>
      </c>
      <c r="Z24" s="27" t="s">
        <v>62</v>
      </c>
      <c r="AA24" s="35" t="s">
        <v>62</v>
      </c>
      <c r="AB24" s="27" t="s">
        <v>62</v>
      </c>
      <c r="AC24" s="28" t="s">
        <v>62</v>
      </c>
      <c r="AD24" s="27" t="s">
        <v>62</v>
      </c>
      <c r="AE24" s="29" t="s">
        <v>62</v>
      </c>
      <c r="AF24" s="30">
        <v>106</v>
      </c>
      <c r="AG24" s="31">
        <v>325.12</v>
      </c>
      <c r="AH24" s="30">
        <v>5.5</v>
      </c>
      <c r="AI24" s="32">
        <v>4865</v>
      </c>
      <c r="AJ24" s="30">
        <f t="shared" si="0"/>
        <v>132.50844613004426</v>
      </c>
      <c r="AK24" s="23">
        <f t="shared" si="1"/>
        <v>61.538461538461547</v>
      </c>
      <c r="AL24" s="33">
        <v>79.2</v>
      </c>
      <c r="AM24" s="23">
        <f t="shared" si="2"/>
        <v>8911.1261687992119</v>
      </c>
    </row>
    <row r="25" spans="1:39" x14ac:dyDescent="0.25">
      <c r="A25" s="24">
        <v>18</v>
      </c>
      <c r="B25" s="24">
        <v>6018</v>
      </c>
      <c r="C25" s="24">
        <v>24</v>
      </c>
      <c r="D25" s="24" t="s">
        <v>123</v>
      </c>
      <c r="E25" s="24">
        <v>1</v>
      </c>
      <c r="F25" s="24" t="s">
        <v>60</v>
      </c>
      <c r="G25" s="24" t="s">
        <v>61</v>
      </c>
      <c r="H25" s="24">
        <v>6</v>
      </c>
      <c r="I25" s="24" t="s">
        <v>90</v>
      </c>
      <c r="J25" s="24" t="s">
        <v>62</v>
      </c>
      <c r="K25" s="24">
        <v>0</v>
      </c>
      <c r="L25" s="24">
        <v>18</v>
      </c>
      <c r="M25" s="24">
        <v>2</v>
      </c>
      <c r="N25" s="24">
        <v>2022</v>
      </c>
      <c r="O25" s="25" t="s">
        <v>62</v>
      </c>
      <c r="P25" s="25" t="s">
        <v>62</v>
      </c>
      <c r="Q25" s="23" t="s">
        <v>62</v>
      </c>
      <c r="R25" s="23" t="s">
        <v>62</v>
      </c>
      <c r="S25" s="23" t="s">
        <v>63</v>
      </c>
      <c r="T25" s="26" t="s">
        <v>62</v>
      </c>
      <c r="U25" s="27" t="s">
        <v>62</v>
      </c>
      <c r="V25" s="27" t="s">
        <v>62</v>
      </c>
      <c r="W25" s="27" t="s">
        <v>62</v>
      </c>
      <c r="X25" s="28" t="s">
        <v>62</v>
      </c>
      <c r="Y25" s="27" t="s">
        <v>62</v>
      </c>
      <c r="Z25" s="27" t="s">
        <v>62</v>
      </c>
      <c r="AA25" s="35" t="s">
        <v>62</v>
      </c>
      <c r="AB25" s="27" t="s">
        <v>62</v>
      </c>
      <c r="AC25" s="28" t="s">
        <v>62</v>
      </c>
      <c r="AD25" s="27" t="s">
        <v>62</v>
      </c>
      <c r="AE25" s="29" t="s">
        <v>62</v>
      </c>
      <c r="AF25" s="30">
        <v>118</v>
      </c>
      <c r="AG25" s="31">
        <v>264.16000000000003</v>
      </c>
      <c r="AH25" s="30">
        <v>5.5</v>
      </c>
      <c r="AI25" s="32">
        <v>3930</v>
      </c>
      <c r="AJ25" s="30">
        <f t="shared" si="0"/>
        <v>131.74371243034523</v>
      </c>
      <c r="AK25" s="23">
        <f t="shared" si="1"/>
        <v>62.93706293706294</v>
      </c>
      <c r="AL25" s="33">
        <v>81</v>
      </c>
      <c r="AM25" s="23">
        <f t="shared" si="2"/>
        <v>8859.6982132041176</v>
      </c>
    </row>
    <row r="26" spans="1:39" x14ac:dyDescent="0.25">
      <c r="A26" s="24">
        <v>21</v>
      </c>
      <c r="B26" s="24">
        <v>6021</v>
      </c>
      <c r="C26" s="24">
        <v>25</v>
      </c>
      <c r="D26" s="24" t="s">
        <v>127</v>
      </c>
      <c r="E26" s="24">
        <v>1</v>
      </c>
      <c r="F26" s="24" t="s">
        <v>60</v>
      </c>
      <c r="G26" s="24" t="s">
        <v>61</v>
      </c>
      <c r="H26" s="24">
        <v>7</v>
      </c>
      <c r="I26" s="24" t="s">
        <v>90</v>
      </c>
      <c r="J26" s="24" t="s">
        <v>62</v>
      </c>
      <c r="K26" s="24">
        <v>0</v>
      </c>
      <c r="L26" s="24">
        <v>11</v>
      </c>
      <c r="M26" s="24">
        <v>1</v>
      </c>
      <c r="N26" s="24">
        <v>2022</v>
      </c>
      <c r="O26" s="25" t="s">
        <v>62</v>
      </c>
      <c r="P26" s="25" t="s">
        <v>62</v>
      </c>
      <c r="Q26" s="23" t="s">
        <v>62</v>
      </c>
      <c r="R26" s="23" t="s">
        <v>62</v>
      </c>
      <c r="S26" s="23" t="s">
        <v>95</v>
      </c>
      <c r="T26" s="26" t="s">
        <v>62</v>
      </c>
      <c r="U26" s="27" t="s">
        <v>62</v>
      </c>
      <c r="V26" s="27" t="s">
        <v>62</v>
      </c>
      <c r="W26" s="27" t="s">
        <v>62</v>
      </c>
      <c r="X26" s="28" t="s">
        <v>62</v>
      </c>
      <c r="Y26" s="27" t="s">
        <v>62</v>
      </c>
      <c r="Z26" s="27" t="s">
        <v>62</v>
      </c>
      <c r="AA26" s="35" t="s">
        <v>62</v>
      </c>
      <c r="AB26" s="27" t="s">
        <v>62</v>
      </c>
      <c r="AC26" s="28" t="s">
        <v>62</v>
      </c>
      <c r="AD26" s="27" t="s">
        <v>62</v>
      </c>
      <c r="AE26" s="29" t="s">
        <v>62</v>
      </c>
      <c r="AF26" s="30">
        <v>97</v>
      </c>
      <c r="AG26" s="31">
        <v>269.24</v>
      </c>
      <c r="AH26" s="30">
        <v>5.5</v>
      </c>
      <c r="AI26" s="32">
        <v>3540</v>
      </c>
      <c r="AJ26" s="30">
        <f t="shared" si="0"/>
        <v>116.43085402169066</v>
      </c>
      <c r="AK26" s="23">
        <f t="shared" si="1"/>
        <v>61.305361305361316</v>
      </c>
      <c r="AL26" s="33">
        <v>78.900000000000006</v>
      </c>
      <c r="AM26" s="23">
        <f t="shared" si="2"/>
        <v>7829.916208587133</v>
      </c>
    </row>
    <row r="27" spans="1:39" x14ac:dyDescent="0.25">
      <c r="A27" s="24">
        <v>13</v>
      </c>
      <c r="B27" s="24">
        <v>6013</v>
      </c>
      <c r="C27" s="24">
        <v>26</v>
      </c>
      <c r="D27" s="24" t="s">
        <v>115</v>
      </c>
      <c r="E27" s="24">
        <v>1</v>
      </c>
      <c r="F27" s="24" t="s">
        <v>60</v>
      </c>
      <c r="G27" s="24" t="s">
        <v>61</v>
      </c>
      <c r="H27" s="24">
        <v>8</v>
      </c>
      <c r="I27" s="24" t="s">
        <v>90</v>
      </c>
      <c r="J27" s="24" t="s">
        <v>62</v>
      </c>
      <c r="K27" s="24">
        <v>0</v>
      </c>
      <c r="L27" s="24">
        <v>3</v>
      </c>
      <c r="M27" s="24">
        <v>3</v>
      </c>
      <c r="N27" s="24">
        <v>2022</v>
      </c>
      <c r="O27" s="25" t="s">
        <v>62</v>
      </c>
      <c r="P27" s="25" t="s">
        <v>62</v>
      </c>
      <c r="Q27" s="23" t="s">
        <v>62</v>
      </c>
      <c r="R27" s="23" t="s">
        <v>62</v>
      </c>
      <c r="S27" s="23" t="s">
        <v>63</v>
      </c>
      <c r="T27" s="26" t="s">
        <v>62</v>
      </c>
      <c r="U27" s="27" t="s">
        <v>62</v>
      </c>
      <c r="V27" s="27" t="s">
        <v>62</v>
      </c>
      <c r="W27" s="27" t="s">
        <v>62</v>
      </c>
      <c r="X27" s="28" t="s">
        <v>62</v>
      </c>
      <c r="Y27" s="27" t="s">
        <v>62</v>
      </c>
      <c r="Z27" s="27" t="s">
        <v>62</v>
      </c>
      <c r="AA27" s="35" t="s">
        <v>62</v>
      </c>
      <c r="AB27" s="27" t="s">
        <v>62</v>
      </c>
      <c r="AC27" s="28" t="s">
        <v>62</v>
      </c>
      <c r="AD27" s="27" t="s">
        <v>62</v>
      </c>
      <c r="AE27" s="29" t="s">
        <v>62</v>
      </c>
      <c r="AF27" s="30">
        <v>112</v>
      </c>
      <c r="AG27" s="31">
        <v>325.12</v>
      </c>
      <c r="AH27" s="30">
        <v>5.5</v>
      </c>
      <c r="AI27" s="32">
        <v>4550</v>
      </c>
      <c r="AJ27" s="30">
        <f t="shared" si="0"/>
        <v>123.92876256766731</v>
      </c>
      <c r="AK27" s="23">
        <f t="shared" si="1"/>
        <v>60.83916083916084</v>
      </c>
      <c r="AL27" s="33">
        <v>78.3</v>
      </c>
      <c r="AM27" s="23">
        <f t="shared" si="2"/>
        <v>8334.1467765748021</v>
      </c>
    </row>
    <row r="28" spans="1:39" x14ac:dyDescent="0.25">
      <c r="A28" s="24">
        <v>24</v>
      </c>
      <c r="B28" s="24">
        <v>6024</v>
      </c>
      <c r="C28" s="24">
        <v>27</v>
      </c>
      <c r="D28" s="24" t="s">
        <v>132</v>
      </c>
      <c r="E28" s="24">
        <v>1</v>
      </c>
      <c r="F28" s="24" t="s">
        <v>60</v>
      </c>
      <c r="G28" s="24" t="s">
        <v>61</v>
      </c>
      <c r="H28" s="24">
        <v>9</v>
      </c>
      <c r="I28" s="24" t="s">
        <v>90</v>
      </c>
      <c r="J28" s="24" t="s">
        <v>62</v>
      </c>
      <c r="K28" s="24">
        <v>0</v>
      </c>
      <c r="L28" s="24">
        <v>1</v>
      </c>
      <c r="M28" s="24">
        <v>3</v>
      </c>
      <c r="N28" s="24">
        <v>2022</v>
      </c>
      <c r="O28" s="25" t="s">
        <v>62</v>
      </c>
      <c r="P28" s="25" t="s">
        <v>62</v>
      </c>
      <c r="Q28" s="23" t="s">
        <v>62</v>
      </c>
      <c r="R28" s="23" t="s">
        <v>62</v>
      </c>
      <c r="S28" s="23" t="s">
        <v>63</v>
      </c>
      <c r="T28" s="26" t="s">
        <v>62</v>
      </c>
      <c r="U28" s="27" t="s">
        <v>62</v>
      </c>
      <c r="V28" s="27" t="s">
        <v>62</v>
      </c>
      <c r="W28" s="27" t="s">
        <v>62</v>
      </c>
      <c r="X28" s="28" t="s">
        <v>62</v>
      </c>
      <c r="Y28" s="27" t="s">
        <v>62</v>
      </c>
      <c r="Z28" s="27" t="s">
        <v>62</v>
      </c>
      <c r="AA28" s="35" t="s">
        <v>62</v>
      </c>
      <c r="AB28" s="27" t="s">
        <v>62</v>
      </c>
      <c r="AC28" s="28" t="s">
        <v>62</v>
      </c>
      <c r="AD28" s="27" t="s">
        <v>62</v>
      </c>
      <c r="AE28" s="29" t="s">
        <v>62</v>
      </c>
      <c r="AF28" s="30">
        <v>103</v>
      </c>
      <c r="AG28" s="31">
        <v>320.04000000000002</v>
      </c>
      <c r="AH28" s="30">
        <v>5.5</v>
      </c>
      <c r="AI28" s="32">
        <v>4155</v>
      </c>
      <c r="AJ28" s="30">
        <f t="shared" si="0"/>
        <v>114.96646273153354</v>
      </c>
      <c r="AK28" s="23">
        <f t="shared" si="1"/>
        <v>62.23776223776224</v>
      </c>
      <c r="AL28" s="33">
        <v>80.099999999999994</v>
      </c>
      <c r="AM28" s="23">
        <f t="shared" si="2"/>
        <v>7731.4366329208842</v>
      </c>
    </row>
    <row r="29" spans="1:39" x14ac:dyDescent="0.25">
      <c r="A29" s="24">
        <v>29</v>
      </c>
      <c r="B29" s="24">
        <v>6029</v>
      </c>
      <c r="C29" s="24">
        <v>1</v>
      </c>
      <c r="D29" s="24" t="s">
        <v>109</v>
      </c>
      <c r="E29" s="24">
        <v>2</v>
      </c>
      <c r="F29" s="24" t="s">
        <v>60</v>
      </c>
      <c r="G29" s="24" t="s">
        <v>61</v>
      </c>
      <c r="H29" s="24">
        <v>1</v>
      </c>
      <c r="I29" s="24" t="s">
        <v>90</v>
      </c>
      <c r="J29" s="24" t="s">
        <v>110</v>
      </c>
      <c r="K29" s="24">
        <v>0</v>
      </c>
      <c r="L29" s="24">
        <v>6</v>
      </c>
      <c r="M29" s="24">
        <v>3</v>
      </c>
      <c r="N29" s="24">
        <v>2022</v>
      </c>
      <c r="O29" s="25" t="s">
        <v>62</v>
      </c>
      <c r="P29" s="25" t="s">
        <v>62</v>
      </c>
      <c r="Q29" s="23" t="s">
        <v>62</v>
      </c>
      <c r="R29" s="23" t="s">
        <v>62</v>
      </c>
      <c r="S29" s="23" t="s">
        <v>63</v>
      </c>
      <c r="T29" s="26" t="s">
        <v>62</v>
      </c>
      <c r="U29" s="27" t="s">
        <v>62</v>
      </c>
      <c r="V29" s="27" t="s">
        <v>62</v>
      </c>
      <c r="W29" s="27" t="s">
        <v>62</v>
      </c>
      <c r="X29" s="28" t="s">
        <v>62</v>
      </c>
      <c r="Y29" s="27" t="s">
        <v>62</v>
      </c>
      <c r="Z29" s="27" t="s">
        <v>62</v>
      </c>
      <c r="AA29" s="35" t="s">
        <v>62</v>
      </c>
      <c r="AB29" s="27" t="s">
        <v>62</v>
      </c>
      <c r="AC29" s="28" t="s">
        <v>62</v>
      </c>
      <c r="AD29" s="27" t="s">
        <v>62</v>
      </c>
      <c r="AE29" s="29" t="s">
        <v>62</v>
      </c>
      <c r="AF29" s="30">
        <v>99</v>
      </c>
      <c r="AG29" s="31">
        <v>287.02</v>
      </c>
      <c r="AH29" s="30">
        <v>5.5</v>
      </c>
      <c r="AI29" s="32">
        <v>3385</v>
      </c>
      <c r="AJ29" s="30">
        <f t="shared" si="0"/>
        <v>104.43616502055606</v>
      </c>
      <c r="AK29" s="23">
        <f t="shared" si="1"/>
        <v>61.072261072261071</v>
      </c>
      <c r="AL29" s="33">
        <v>78.599999999999994</v>
      </c>
      <c r="AM29" s="23">
        <f t="shared" si="2"/>
        <v>7023.2794230367226</v>
      </c>
    </row>
    <row r="30" spans="1:39" x14ac:dyDescent="0.25">
      <c r="A30" s="24">
        <v>48</v>
      </c>
      <c r="B30" s="24">
        <v>6048</v>
      </c>
      <c r="C30" s="24">
        <v>2</v>
      </c>
      <c r="D30" s="24" t="s">
        <v>130</v>
      </c>
      <c r="E30" s="24">
        <v>2</v>
      </c>
      <c r="F30" s="24" t="s">
        <v>60</v>
      </c>
      <c r="G30" s="24" t="s">
        <v>61</v>
      </c>
      <c r="H30" s="24">
        <v>2</v>
      </c>
      <c r="I30" s="24" t="s">
        <v>90</v>
      </c>
      <c r="J30" s="24" t="s">
        <v>131</v>
      </c>
      <c r="K30" s="24">
        <v>0</v>
      </c>
      <c r="L30" s="24">
        <v>10</v>
      </c>
      <c r="M30" s="24">
        <v>1</v>
      </c>
      <c r="N30" s="24">
        <v>2022</v>
      </c>
      <c r="O30" s="25" t="s">
        <v>62</v>
      </c>
      <c r="P30" s="25" t="s">
        <v>62</v>
      </c>
      <c r="Q30" s="23" t="s">
        <v>62</v>
      </c>
      <c r="R30" s="23" t="s">
        <v>62</v>
      </c>
      <c r="S30" s="23" t="s">
        <v>98</v>
      </c>
      <c r="T30" s="26" t="s">
        <v>62</v>
      </c>
      <c r="U30" s="27" t="s">
        <v>62</v>
      </c>
      <c r="V30" s="27" t="s">
        <v>62</v>
      </c>
      <c r="W30" s="27" t="s">
        <v>62</v>
      </c>
      <c r="X30" s="28" t="s">
        <v>62</v>
      </c>
      <c r="Y30" s="27" t="s">
        <v>62</v>
      </c>
      <c r="Z30" s="27" t="s">
        <v>62</v>
      </c>
      <c r="AA30" s="35" t="s">
        <v>62</v>
      </c>
      <c r="AB30" s="27" t="s">
        <v>62</v>
      </c>
      <c r="AC30" s="28" t="s">
        <v>62</v>
      </c>
      <c r="AD30" s="27" t="s">
        <v>62</v>
      </c>
      <c r="AE30" s="29" t="s">
        <v>62</v>
      </c>
      <c r="AF30" s="30">
        <v>96</v>
      </c>
      <c r="AG30" s="31">
        <v>269.24</v>
      </c>
      <c r="AH30" s="30">
        <v>5.5</v>
      </c>
      <c r="AI30" s="32">
        <v>3610</v>
      </c>
      <c r="AJ30" s="30">
        <f t="shared" si="0"/>
        <v>118.73315904471845</v>
      </c>
      <c r="AK30" s="23">
        <f t="shared" si="1"/>
        <v>59.673659673659678</v>
      </c>
      <c r="AL30" s="33">
        <v>76.8</v>
      </c>
      <c r="AM30" s="23">
        <f t="shared" si="2"/>
        <v>7984.7450601693645</v>
      </c>
    </row>
    <row r="31" spans="1:39" x14ac:dyDescent="0.25">
      <c r="A31" s="24">
        <v>33</v>
      </c>
      <c r="B31" s="24">
        <v>6033</v>
      </c>
      <c r="C31" s="24">
        <v>3</v>
      </c>
      <c r="D31" s="24" t="s">
        <v>133</v>
      </c>
      <c r="E31" s="24">
        <v>2</v>
      </c>
      <c r="F31" s="24" t="s">
        <v>60</v>
      </c>
      <c r="G31" s="24" t="s">
        <v>61</v>
      </c>
      <c r="H31" s="24">
        <v>3</v>
      </c>
      <c r="I31" s="24" t="s">
        <v>90</v>
      </c>
      <c r="J31" s="24" t="s">
        <v>134</v>
      </c>
      <c r="K31" s="24">
        <v>0</v>
      </c>
      <c r="L31" s="24">
        <v>8</v>
      </c>
      <c r="M31" s="24">
        <v>1</v>
      </c>
      <c r="N31" s="24">
        <v>2022</v>
      </c>
      <c r="O31" s="25" t="s">
        <v>62</v>
      </c>
      <c r="P31" s="25" t="s">
        <v>62</v>
      </c>
      <c r="Q31" s="23" t="s">
        <v>62</v>
      </c>
      <c r="R31" s="23" t="s">
        <v>62</v>
      </c>
      <c r="S31" s="23" t="s">
        <v>95</v>
      </c>
      <c r="T31" s="26" t="s">
        <v>62</v>
      </c>
      <c r="U31" s="27" t="s">
        <v>62</v>
      </c>
      <c r="V31" s="27" t="s">
        <v>62</v>
      </c>
      <c r="W31" s="27" t="s">
        <v>62</v>
      </c>
      <c r="X31" s="28" t="s">
        <v>62</v>
      </c>
      <c r="Y31" s="27" t="s">
        <v>62</v>
      </c>
      <c r="Z31" s="27" t="s">
        <v>62</v>
      </c>
      <c r="AA31" s="35" t="s">
        <v>62</v>
      </c>
      <c r="AB31" s="27" t="s">
        <v>62</v>
      </c>
      <c r="AC31" s="28" t="s">
        <v>62</v>
      </c>
      <c r="AD31" s="27" t="s">
        <v>62</v>
      </c>
      <c r="AE31" s="29" t="s">
        <v>62</v>
      </c>
      <c r="AF31" s="30">
        <v>108</v>
      </c>
      <c r="AG31" s="31">
        <v>289.56</v>
      </c>
      <c r="AH31" s="30">
        <v>5.5</v>
      </c>
      <c r="AI31" s="32">
        <v>2965</v>
      </c>
      <c r="AJ31" s="30">
        <f t="shared" si="0"/>
        <v>90.675619760326001</v>
      </c>
      <c r="AK31" s="23">
        <f t="shared" si="1"/>
        <v>60.372960372960378</v>
      </c>
      <c r="AL31" s="33">
        <v>77.7</v>
      </c>
      <c r="AM31" s="23">
        <f t="shared" si="2"/>
        <v>6097.8896947092135</v>
      </c>
    </row>
    <row r="32" spans="1:39" x14ac:dyDescent="0.25">
      <c r="A32" s="24">
        <v>30</v>
      </c>
      <c r="B32" s="24">
        <v>6030</v>
      </c>
      <c r="C32" s="24">
        <v>4</v>
      </c>
      <c r="D32" s="24" t="s">
        <v>108</v>
      </c>
      <c r="E32" s="24">
        <v>2</v>
      </c>
      <c r="F32" s="24" t="s">
        <v>60</v>
      </c>
      <c r="G32" s="24" t="s">
        <v>61</v>
      </c>
      <c r="H32" s="24">
        <v>4</v>
      </c>
      <c r="I32" s="24" t="s">
        <v>90</v>
      </c>
      <c r="J32" s="24" t="s">
        <v>62</v>
      </c>
      <c r="K32" s="24">
        <v>0</v>
      </c>
      <c r="L32" s="24">
        <v>18</v>
      </c>
      <c r="M32" s="24">
        <v>1</v>
      </c>
      <c r="N32" s="24">
        <v>2022</v>
      </c>
      <c r="O32" s="25" t="s">
        <v>62</v>
      </c>
      <c r="P32" s="25" t="s">
        <v>62</v>
      </c>
      <c r="Q32" s="23" t="s">
        <v>62</v>
      </c>
      <c r="R32" s="23" t="s">
        <v>62</v>
      </c>
      <c r="S32" s="23" t="s">
        <v>63</v>
      </c>
      <c r="T32" s="26" t="s">
        <v>62</v>
      </c>
      <c r="U32" s="27" t="s">
        <v>62</v>
      </c>
      <c r="V32" s="27" t="s">
        <v>62</v>
      </c>
      <c r="W32" s="27" t="s">
        <v>62</v>
      </c>
      <c r="X32" s="28" t="s">
        <v>62</v>
      </c>
      <c r="Y32" s="27" t="s">
        <v>62</v>
      </c>
      <c r="Z32" s="27" t="s">
        <v>62</v>
      </c>
      <c r="AA32" s="35" t="s">
        <v>62</v>
      </c>
      <c r="AB32" s="27" t="s">
        <v>62</v>
      </c>
      <c r="AC32" s="28" t="s">
        <v>62</v>
      </c>
      <c r="AD32" s="27" t="s">
        <v>62</v>
      </c>
      <c r="AE32" s="29" t="s">
        <v>62</v>
      </c>
      <c r="AF32" s="30">
        <v>100</v>
      </c>
      <c r="AG32" s="31">
        <v>299.72000000000003</v>
      </c>
      <c r="AH32" s="30">
        <v>5.5</v>
      </c>
      <c r="AI32" s="32">
        <v>3635</v>
      </c>
      <c r="AJ32" s="30">
        <f t="shared" si="0"/>
        <v>107.39723346523419</v>
      </c>
      <c r="AK32" s="23">
        <f t="shared" si="1"/>
        <v>62.004662004662009</v>
      </c>
      <c r="AL32" s="33">
        <v>79.8</v>
      </c>
      <c r="AM32" s="23">
        <f t="shared" si="2"/>
        <v>7222.409782463631</v>
      </c>
    </row>
    <row r="33" spans="1:39" x14ac:dyDescent="0.25">
      <c r="A33" s="24">
        <v>28</v>
      </c>
      <c r="B33" s="24">
        <v>6028</v>
      </c>
      <c r="C33" s="24">
        <v>5</v>
      </c>
      <c r="D33" s="24" t="s">
        <v>96</v>
      </c>
      <c r="E33" s="24">
        <v>2</v>
      </c>
      <c r="F33" s="24" t="s">
        <v>60</v>
      </c>
      <c r="G33" s="24" t="s">
        <v>61</v>
      </c>
      <c r="H33" s="24">
        <v>0</v>
      </c>
      <c r="I33" s="24" t="s">
        <v>90</v>
      </c>
      <c r="J33" s="24" t="s">
        <v>97</v>
      </c>
      <c r="K33" s="24">
        <v>0</v>
      </c>
      <c r="L33" s="24">
        <v>14</v>
      </c>
      <c r="M33" s="24">
        <v>3</v>
      </c>
      <c r="N33" s="24">
        <v>2022</v>
      </c>
      <c r="O33" s="25" t="s">
        <v>62</v>
      </c>
      <c r="P33" s="25" t="s">
        <v>62</v>
      </c>
      <c r="Q33" s="23" t="s">
        <v>62</v>
      </c>
      <c r="R33" s="23" t="s">
        <v>62</v>
      </c>
      <c r="S33" s="23" t="s">
        <v>98</v>
      </c>
      <c r="T33" s="26" t="s">
        <v>62</v>
      </c>
      <c r="U33" s="27" t="s">
        <v>62</v>
      </c>
      <c r="V33" s="27" t="s">
        <v>62</v>
      </c>
      <c r="W33" s="27" t="s">
        <v>62</v>
      </c>
      <c r="X33" s="28" t="s">
        <v>62</v>
      </c>
      <c r="Y33" s="27" t="s">
        <v>62</v>
      </c>
      <c r="Z33" s="27" t="s">
        <v>62</v>
      </c>
      <c r="AA33" s="35" t="s">
        <v>62</v>
      </c>
      <c r="AB33" s="27" t="s">
        <v>62</v>
      </c>
      <c r="AC33" s="28" t="s">
        <v>62</v>
      </c>
      <c r="AD33" s="27" t="s">
        <v>62</v>
      </c>
      <c r="AE33" s="29" t="s">
        <v>62</v>
      </c>
      <c r="AF33" s="30">
        <v>105</v>
      </c>
      <c r="AG33" s="31">
        <v>312.42</v>
      </c>
      <c r="AH33" s="30">
        <v>5.5</v>
      </c>
      <c r="AI33" s="32">
        <v>4225</v>
      </c>
      <c r="AJ33" s="30">
        <f t="shared" si="0"/>
        <v>119.75462306190383</v>
      </c>
      <c r="AK33" s="23">
        <f t="shared" si="1"/>
        <v>61.305361305361316</v>
      </c>
      <c r="AL33" s="33">
        <v>78.900000000000006</v>
      </c>
      <c r="AM33" s="23">
        <f t="shared" si="2"/>
        <v>8053.4380001280315</v>
      </c>
    </row>
    <row r="34" spans="1:39" x14ac:dyDescent="0.25">
      <c r="A34" s="24">
        <v>49</v>
      </c>
      <c r="B34" s="24">
        <v>6049</v>
      </c>
      <c r="C34" s="24">
        <v>6</v>
      </c>
      <c r="D34" s="24" t="s">
        <v>104</v>
      </c>
      <c r="E34" s="24">
        <v>2</v>
      </c>
      <c r="F34" s="24" t="s">
        <v>60</v>
      </c>
      <c r="G34" s="24" t="s">
        <v>61</v>
      </c>
      <c r="H34" s="24">
        <v>0</v>
      </c>
      <c r="I34" s="24" t="s">
        <v>90</v>
      </c>
      <c r="J34" s="24" t="s">
        <v>105</v>
      </c>
      <c r="K34" s="24">
        <v>0</v>
      </c>
      <c r="L34" s="24">
        <v>16</v>
      </c>
      <c r="M34" s="24">
        <v>3</v>
      </c>
      <c r="N34" s="24">
        <v>2022</v>
      </c>
      <c r="O34" s="25" t="s">
        <v>62</v>
      </c>
      <c r="P34" s="25" t="s">
        <v>62</v>
      </c>
      <c r="Q34" s="23" t="s">
        <v>62</v>
      </c>
      <c r="R34" s="23" t="s">
        <v>62</v>
      </c>
      <c r="S34" s="23" t="s">
        <v>98</v>
      </c>
      <c r="T34" s="26" t="s">
        <v>62</v>
      </c>
      <c r="U34" s="27" t="s">
        <v>62</v>
      </c>
      <c r="V34" s="27" t="s">
        <v>62</v>
      </c>
      <c r="W34" s="27" t="s">
        <v>62</v>
      </c>
      <c r="X34" s="28" t="s">
        <v>62</v>
      </c>
      <c r="Y34" s="27" t="s">
        <v>62</v>
      </c>
      <c r="Z34" s="27" t="s">
        <v>62</v>
      </c>
      <c r="AA34" s="35" t="s">
        <v>62</v>
      </c>
      <c r="AB34" s="27" t="s">
        <v>62</v>
      </c>
      <c r="AC34" s="28" t="s">
        <v>62</v>
      </c>
      <c r="AD34" s="27" t="s">
        <v>62</v>
      </c>
      <c r="AE34" s="29" t="s">
        <v>62</v>
      </c>
      <c r="AF34" s="30">
        <v>97</v>
      </c>
      <c r="AG34" s="31">
        <v>317.5</v>
      </c>
      <c r="AH34" s="30">
        <v>5.5</v>
      </c>
      <c r="AI34" s="32">
        <v>4535</v>
      </c>
      <c r="AJ34" s="30">
        <f t="shared" ref="AJ34:AJ55" si="3">AM34*0.01487</f>
        <v>126.48469115653543</v>
      </c>
      <c r="AK34" s="23">
        <f t="shared" ref="AK34:AK55" si="4">AL34/1.287</f>
        <v>59.984459984459988</v>
      </c>
      <c r="AL34" s="33">
        <v>77.2</v>
      </c>
      <c r="AM34" s="23">
        <f t="shared" ref="AM34:AM55" si="5">(AI34*595.516)/AG34</f>
        <v>8506.0316850393701</v>
      </c>
    </row>
    <row r="35" spans="1:39" x14ac:dyDescent="0.25">
      <c r="A35" s="24">
        <v>54</v>
      </c>
      <c r="B35" s="24">
        <v>6054</v>
      </c>
      <c r="C35" s="24">
        <v>7</v>
      </c>
      <c r="D35" s="24" t="s">
        <v>137</v>
      </c>
      <c r="E35" s="24">
        <v>2</v>
      </c>
      <c r="F35" s="24" t="s">
        <v>60</v>
      </c>
      <c r="G35" s="24" t="s">
        <v>61</v>
      </c>
      <c r="H35" s="24">
        <v>0</v>
      </c>
      <c r="I35" s="24" t="s">
        <v>90</v>
      </c>
      <c r="J35" s="24" t="s">
        <v>138</v>
      </c>
      <c r="K35" s="24">
        <v>0</v>
      </c>
      <c r="L35" s="24">
        <v>14</v>
      </c>
      <c r="M35" s="24">
        <v>1</v>
      </c>
      <c r="N35" s="24">
        <v>2022</v>
      </c>
      <c r="O35" s="25" t="s">
        <v>62</v>
      </c>
      <c r="P35" s="25" t="s">
        <v>62</v>
      </c>
      <c r="Q35" s="23" t="s">
        <v>62</v>
      </c>
      <c r="R35" s="23" t="s">
        <v>62</v>
      </c>
      <c r="S35" s="23" t="s">
        <v>63</v>
      </c>
      <c r="T35" s="26" t="s">
        <v>62</v>
      </c>
      <c r="U35" s="27" t="s">
        <v>62</v>
      </c>
      <c r="V35" s="27" t="s">
        <v>62</v>
      </c>
      <c r="W35" s="27" t="s">
        <v>62</v>
      </c>
      <c r="X35" s="28" t="s">
        <v>62</v>
      </c>
      <c r="Y35" s="27" t="s">
        <v>62</v>
      </c>
      <c r="Z35" s="27" t="s">
        <v>62</v>
      </c>
      <c r="AA35" s="35" t="s">
        <v>62</v>
      </c>
      <c r="AB35" s="27" t="s">
        <v>62</v>
      </c>
      <c r="AC35" s="28" t="s">
        <v>62</v>
      </c>
      <c r="AD35" s="27" t="s">
        <v>62</v>
      </c>
      <c r="AE35" s="29" t="s">
        <v>62</v>
      </c>
      <c r="AF35" s="30">
        <v>106</v>
      </c>
      <c r="AG35" s="31">
        <v>264.16000000000003</v>
      </c>
      <c r="AH35" s="30">
        <v>5.5</v>
      </c>
      <c r="AI35" s="32">
        <v>3725</v>
      </c>
      <c r="AJ35" s="30">
        <f t="shared" si="3"/>
        <v>124.87158493715928</v>
      </c>
      <c r="AK35" s="23">
        <f t="shared" si="4"/>
        <v>60.994560994560999</v>
      </c>
      <c r="AL35" s="33">
        <v>78.5</v>
      </c>
      <c r="AM35" s="23">
        <f t="shared" si="5"/>
        <v>8397.5511053906721</v>
      </c>
    </row>
    <row r="36" spans="1:39" x14ac:dyDescent="0.25">
      <c r="A36" s="24">
        <v>34</v>
      </c>
      <c r="B36" s="24">
        <v>6034</v>
      </c>
      <c r="C36" s="24">
        <v>8</v>
      </c>
      <c r="D36" s="24" t="s">
        <v>135</v>
      </c>
      <c r="E36" s="24">
        <v>2</v>
      </c>
      <c r="F36" s="24" t="s">
        <v>60</v>
      </c>
      <c r="G36" s="24" t="s">
        <v>61</v>
      </c>
      <c r="H36" s="24">
        <v>0</v>
      </c>
      <c r="I36" s="24" t="s">
        <v>90</v>
      </c>
      <c r="J36" s="24" t="s">
        <v>136</v>
      </c>
      <c r="K36" s="24">
        <v>0</v>
      </c>
      <c r="L36" s="24">
        <v>15</v>
      </c>
      <c r="M36" s="24">
        <v>2</v>
      </c>
      <c r="N36" s="24">
        <v>2022</v>
      </c>
      <c r="O36" s="25" t="s">
        <v>62</v>
      </c>
      <c r="P36" s="25" t="s">
        <v>62</v>
      </c>
      <c r="Q36" s="23" t="s">
        <v>62</v>
      </c>
      <c r="R36" s="23" t="s">
        <v>62</v>
      </c>
      <c r="S36" s="23" t="s">
        <v>63</v>
      </c>
      <c r="T36" s="26" t="s">
        <v>62</v>
      </c>
      <c r="U36" s="27" t="s">
        <v>62</v>
      </c>
      <c r="V36" s="27" t="s">
        <v>62</v>
      </c>
      <c r="W36" s="27" t="s">
        <v>62</v>
      </c>
      <c r="X36" s="28" t="s">
        <v>62</v>
      </c>
      <c r="Y36" s="27" t="s">
        <v>62</v>
      </c>
      <c r="Z36" s="27" t="s">
        <v>62</v>
      </c>
      <c r="AA36" s="35" t="s">
        <v>62</v>
      </c>
      <c r="AB36" s="27" t="s">
        <v>62</v>
      </c>
      <c r="AC36" s="28" t="s">
        <v>62</v>
      </c>
      <c r="AD36" s="27" t="s">
        <v>62</v>
      </c>
      <c r="AE36" s="29" t="s">
        <v>62</v>
      </c>
      <c r="AF36" s="30">
        <v>99</v>
      </c>
      <c r="AG36" s="31">
        <v>304.8</v>
      </c>
      <c r="AH36" s="30">
        <v>5.5</v>
      </c>
      <c r="AI36" s="32">
        <v>3745</v>
      </c>
      <c r="AJ36" s="30">
        <f t="shared" si="3"/>
        <v>108.80309821325459</v>
      </c>
      <c r="AK36" s="23">
        <f t="shared" si="4"/>
        <v>61.072261072261071</v>
      </c>
      <c r="AL36" s="33">
        <v>78.599999999999994</v>
      </c>
      <c r="AM36" s="23">
        <f t="shared" si="5"/>
        <v>7316.9534776902883</v>
      </c>
    </row>
    <row r="37" spans="1:39" x14ac:dyDescent="0.25">
      <c r="A37" s="24">
        <v>39</v>
      </c>
      <c r="B37" s="24">
        <v>6039</v>
      </c>
      <c r="C37" s="24">
        <v>9</v>
      </c>
      <c r="D37" s="24" t="s">
        <v>111</v>
      </c>
      <c r="E37" s="24">
        <v>2</v>
      </c>
      <c r="F37" s="24" t="s">
        <v>60</v>
      </c>
      <c r="G37" s="24" t="s">
        <v>61</v>
      </c>
      <c r="H37" s="24">
        <v>0</v>
      </c>
      <c r="I37" s="24" t="s">
        <v>90</v>
      </c>
      <c r="J37" s="24" t="s">
        <v>112</v>
      </c>
      <c r="K37" s="24">
        <v>0</v>
      </c>
      <c r="L37" s="24">
        <v>13</v>
      </c>
      <c r="M37" s="24">
        <v>2</v>
      </c>
      <c r="N37" s="24">
        <v>2022</v>
      </c>
      <c r="O37" s="25" t="s">
        <v>62</v>
      </c>
      <c r="P37" s="25" t="s">
        <v>62</v>
      </c>
      <c r="Q37" s="23" t="s">
        <v>62</v>
      </c>
      <c r="R37" s="23" t="s">
        <v>62</v>
      </c>
      <c r="S37" s="23" t="s">
        <v>63</v>
      </c>
      <c r="T37" s="26" t="s">
        <v>62</v>
      </c>
      <c r="U37" s="27" t="s">
        <v>62</v>
      </c>
      <c r="V37" s="27" t="s">
        <v>62</v>
      </c>
      <c r="W37" s="27" t="s">
        <v>62</v>
      </c>
      <c r="X37" s="28" t="s">
        <v>62</v>
      </c>
      <c r="Y37" s="27" t="s">
        <v>62</v>
      </c>
      <c r="Z37" s="27" t="s">
        <v>62</v>
      </c>
      <c r="AA37" s="35" t="s">
        <v>62</v>
      </c>
      <c r="AB37" s="27" t="s">
        <v>62</v>
      </c>
      <c r="AC37" s="28" t="s">
        <v>62</v>
      </c>
      <c r="AD37" s="27" t="s">
        <v>62</v>
      </c>
      <c r="AE37" s="29" t="s">
        <v>62</v>
      </c>
      <c r="AF37" s="30">
        <v>98</v>
      </c>
      <c r="AG37" s="31">
        <v>307.34000000000003</v>
      </c>
      <c r="AH37" s="30">
        <v>5.5</v>
      </c>
      <c r="AI37" s="32">
        <v>3885</v>
      </c>
      <c r="AJ37" s="30">
        <f t="shared" si="3"/>
        <v>111.93768967332592</v>
      </c>
      <c r="AK37" s="23">
        <f t="shared" si="4"/>
        <v>60.916860916860927</v>
      </c>
      <c r="AL37" s="33">
        <v>78.400000000000006</v>
      </c>
      <c r="AM37" s="23">
        <f t="shared" si="5"/>
        <v>7527.7531723823759</v>
      </c>
    </row>
    <row r="38" spans="1:39" x14ac:dyDescent="0.25">
      <c r="A38" s="24">
        <v>50</v>
      </c>
      <c r="B38" s="24">
        <v>6050</v>
      </c>
      <c r="C38" s="24">
        <v>10</v>
      </c>
      <c r="D38" s="24" t="s">
        <v>116</v>
      </c>
      <c r="E38" s="24">
        <v>2</v>
      </c>
      <c r="F38" s="24" t="s">
        <v>60</v>
      </c>
      <c r="G38" s="24" t="s">
        <v>61</v>
      </c>
      <c r="H38" s="24">
        <v>0</v>
      </c>
      <c r="I38" s="24" t="s">
        <v>90</v>
      </c>
      <c r="J38" s="24" t="s">
        <v>117</v>
      </c>
      <c r="K38" s="24">
        <v>0</v>
      </c>
      <c r="L38" s="24">
        <v>11</v>
      </c>
      <c r="M38" s="24">
        <v>2</v>
      </c>
      <c r="N38" s="24">
        <v>2022</v>
      </c>
      <c r="O38" s="25" t="s">
        <v>62</v>
      </c>
      <c r="P38" s="25" t="s">
        <v>62</v>
      </c>
      <c r="Q38" s="23" t="s">
        <v>62</v>
      </c>
      <c r="R38" s="23" t="s">
        <v>62</v>
      </c>
      <c r="S38" s="23" t="s">
        <v>63</v>
      </c>
      <c r="T38" s="26" t="s">
        <v>62</v>
      </c>
      <c r="U38" s="27" t="s">
        <v>62</v>
      </c>
      <c r="V38" s="27" t="s">
        <v>62</v>
      </c>
      <c r="W38" s="27" t="s">
        <v>62</v>
      </c>
      <c r="X38" s="28" t="s">
        <v>62</v>
      </c>
      <c r="Y38" s="27" t="s">
        <v>62</v>
      </c>
      <c r="Z38" s="27" t="s">
        <v>62</v>
      </c>
      <c r="AA38" s="35" t="s">
        <v>62</v>
      </c>
      <c r="AB38" s="27" t="s">
        <v>62</v>
      </c>
      <c r="AC38" s="28" t="s">
        <v>62</v>
      </c>
      <c r="AD38" s="27" t="s">
        <v>62</v>
      </c>
      <c r="AE38" s="29" t="s">
        <v>62</v>
      </c>
      <c r="AF38" s="30">
        <v>95</v>
      </c>
      <c r="AG38" s="31">
        <v>259.08</v>
      </c>
      <c r="AH38" s="30">
        <v>5.5</v>
      </c>
      <c r="AI38" s="32">
        <v>3605</v>
      </c>
      <c r="AJ38" s="30">
        <f t="shared" si="3"/>
        <v>123.21846196773195</v>
      </c>
      <c r="AK38" s="23">
        <f t="shared" si="4"/>
        <v>60.606060606060609</v>
      </c>
      <c r="AL38" s="33">
        <v>78</v>
      </c>
      <c r="AM38" s="23">
        <f t="shared" si="5"/>
        <v>8286.3794194843285</v>
      </c>
    </row>
    <row r="39" spans="1:39" x14ac:dyDescent="0.25">
      <c r="A39" s="24">
        <v>53</v>
      </c>
      <c r="B39" s="24">
        <v>6053</v>
      </c>
      <c r="C39" s="24">
        <v>11</v>
      </c>
      <c r="D39" s="24" t="s">
        <v>128</v>
      </c>
      <c r="E39" s="24">
        <v>2</v>
      </c>
      <c r="F39" s="24" t="s">
        <v>60</v>
      </c>
      <c r="G39" s="24" t="s">
        <v>61</v>
      </c>
      <c r="H39" s="24">
        <v>0</v>
      </c>
      <c r="I39" s="24" t="s">
        <v>90</v>
      </c>
      <c r="J39" s="24" t="s">
        <v>129</v>
      </c>
      <c r="K39" s="24">
        <v>0</v>
      </c>
      <c r="L39" s="24">
        <v>1</v>
      </c>
      <c r="M39" s="24">
        <v>2</v>
      </c>
      <c r="N39" s="24">
        <v>2022</v>
      </c>
      <c r="O39" s="25" t="s">
        <v>62</v>
      </c>
      <c r="P39" s="25" t="s">
        <v>62</v>
      </c>
      <c r="Q39" s="23" t="s">
        <v>62</v>
      </c>
      <c r="R39" s="23" t="s">
        <v>62</v>
      </c>
      <c r="S39" s="23" t="s">
        <v>95</v>
      </c>
      <c r="T39" s="26" t="s">
        <v>62</v>
      </c>
      <c r="U39" s="27" t="s">
        <v>62</v>
      </c>
      <c r="V39" s="27" t="s">
        <v>62</v>
      </c>
      <c r="W39" s="27" t="s">
        <v>62</v>
      </c>
      <c r="X39" s="28" t="s">
        <v>62</v>
      </c>
      <c r="Y39" s="27" t="s">
        <v>62</v>
      </c>
      <c r="Z39" s="27" t="s">
        <v>62</v>
      </c>
      <c r="AA39" s="35" t="s">
        <v>62</v>
      </c>
      <c r="AB39" s="27" t="s">
        <v>62</v>
      </c>
      <c r="AC39" s="28" t="s">
        <v>62</v>
      </c>
      <c r="AD39" s="27" t="s">
        <v>62</v>
      </c>
      <c r="AE39" s="29" t="s">
        <v>62</v>
      </c>
      <c r="AF39" s="30">
        <v>95</v>
      </c>
      <c r="AG39" s="31">
        <v>314.95999999999998</v>
      </c>
      <c r="AH39" s="30">
        <v>5.5</v>
      </c>
      <c r="AI39" s="32">
        <v>4045</v>
      </c>
      <c r="AJ39" s="30">
        <f t="shared" si="3"/>
        <v>113.7280328022606</v>
      </c>
      <c r="AK39" s="23">
        <f t="shared" si="4"/>
        <v>61.771561771561778</v>
      </c>
      <c r="AL39" s="33">
        <v>79.5</v>
      </c>
      <c r="AM39" s="23">
        <f t="shared" si="5"/>
        <v>7648.1528448056897</v>
      </c>
    </row>
    <row r="40" spans="1:39" x14ac:dyDescent="0.25">
      <c r="A40" s="24">
        <v>31</v>
      </c>
      <c r="B40" s="24">
        <v>6031</v>
      </c>
      <c r="C40" s="24">
        <v>12</v>
      </c>
      <c r="D40" s="24" t="s">
        <v>124</v>
      </c>
      <c r="E40" s="24">
        <v>2</v>
      </c>
      <c r="F40" s="24" t="s">
        <v>60</v>
      </c>
      <c r="G40" s="24" t="s">
        <v>61</v>
      </c>
      <c r="H40" s="24">
        <v>0</v>
      </c>
      <c r="I40" s="24" t="s">
        <v>90</v>
      </c>
      <c r="J40" s="24" t="s">
        <v>125</v>
      </c>
      <c r="K40" s="24">
        <v>0</v>
      </c>
      <c r="L40" s="24">
        <v>8</v>
      </c>
      <c r="M40" s="24">
        <v>3</v>
      </c>
      <c r="N40" s="24">
        <v>2022</v>
      </c>
      <c r="O40" s="25" t="s">
        <v>62</v>
      </c>
      <c r="P40" s="25" t="s">
        <v>62</v>
      </c>
      <c r="Q40" s="23" t="s">
        <v>62</v>
      </c>
      <c r="R40" s="23" t="s">
        <v>62</v>
      </c>
      <c r="S40" s="23" t="s">
        <v>63</v>
      </c>
      <c r="T40" s="26" t="s">
        <v>62</v>
      </c>
      <c r="U40" s="27" t="s">
        <v>62</v>
      </c>
      <c r="V40" s="27" t="s">
        <v>62</v>
      </c>
      <c r="W40" s="27" t="s">
        <v>62</v>
      </c>
      <c r="X40" s="28" t="s">
        <v>62</v>
      </c>
      <c r="Y40" s="27" t="s">
        <v>62</v>
      </c>
      <c r="Z40" s="27" t="s">
        <v>62</v>
      </c>
      <c r="AA40" s="35" t="s">
        <v>62</v>
      </c>
      <c r="AB40" s="27" t="s">
        <v>62</v>
      </c>
      <c r="AC40" s="28" t="s">
        <v>62</v>
      </c>
      <c r="AD40" s="27" t="s">
        <v>62</v>
      </c>
      <c r="AE40" s="29" t="s">
        <v>62</v>
      </c>
      <c r="AF40" s="30">
        <v>101</v>
      </c>
      <c r="AG40" s="31">
        <v>289.56</v>
      </c>
      <c r="AH40" s="30">
        <v>5.5</v>
      </c>
      <c r="AI40" s="32">
        <v>3795</v>
      </c>
      <c r="AJ40" s="30">
        <f t="shared" si="3"/>
        <v>116.05867689390797</v>
      </c>
      <c r="AK40" s="23">
        <f t="shared" si="4"/>
        <v>60.83916083916084</v>
      </c>
      <c r="AL40" s="33">
        <v>78.3</v>
      </c>
      <c r="AM40" s="23">
        <f t="shared" si="5"/>
        <v>7804.8874844591783</v>
      </c>
    </row>
    <row r="41" spans="1:39" x14ac:dyDescent="0.25">
      <c r="A41" s="24">
        <v>35</v>
      </c>
      <c r="B41" s="24">
        <v>6035</v>
      </c>
      <c r="C41" s="24">
        <v>13</v>
      </c>
      <c r="D41" s="24" t="s">
        <v>101</v>
      </c>
      <c r="E41" s="24">
        <v>2</v>
      </c>
      <c r="F41" s="24" t="s">
        <v>60</v>
      </c>
      <c r="G41" s="24" t="s">
        <v>61</v>
      </c>
      <c r="H41" s="24">
        <v>0</v>
      </c>
      <c r="I41" s="24" t="s">
        <v>90</v>
      </c>
      <c r="J41" s="24" t="s">
        <v>102</v>
      </c>
      <c r="K41" s="24">
        <v>0</v>
      </c>
      <c r="L41" s="24">
        <v>10</v>
      </c>
      <c r="M41" s="24">
        <v>3</v>
      </c>
      <c r="N41" s="24">
        <v>2022</v>
      </c>
      <c r="O41" s="25" t="s">
        <v>62</v>
      </c>
      <c r="P41" s="25" t="s">
        <v>62</v>
      </c>
      <c r="Q41" s="23" t="s">
        <v>62</v>
      </c>
      <c r="R41" s="23" t="s">
        <v>62</v>
      </c>
      <c r="S41" s="23" t="s">
        <v>98</v>
      </c>
      <c r="T41" s="26" t="s">
        <v>62</v>
      </c>
      <c r="U41" s="27" t="s">
        <v>62</v>
      </c>
      <c r="V41" s="27" t="s">
        <v>62</v>
      </c>
      <c r="W41" s="27" t="s">
        <v>62</v>
      </c>
      <c r="X41" s="28" t="s">
        <v>62</v>
      </c>
      <c r="Y41" s="27" t="s">
        <v>62</v>
      </c>
      <c r="Z41" s="27" t="s">
        <v>62</v>
      </c>
      <c r="AA41" s="35" t="s">
        <v>62</v>
      </c>
      <c r="AB41" s="27" t="s">
        <v>62</v>
      </c>
      <c r="AC41" s="28" t="s">
        <v>62</v>
      </c>
      <c r="AD41" s="27" t="s">
        <v>62</v>
      </c>
      <c r="AE41" s="29" t="s">
        <v>62</v>
      </c>
      <c r="AF41" s="30">
        <v>109</v>
      </c>
      <c r="AG41" s="31">
        <v>284.48</v>
      </c>
      <c r="AH41" s="30">
        <v>5.5</v>
      </c>
      <c r="AI41" s="32">
        <v>3825</v>
      </c>
      <c r="AJ41" s="30">
        <f t="shared" si="3"/>
        <v>119.06499637584361</v>
      </c>
      <c r="AK41" s="23">
        <f t="shared" si="4"/>
        <v>60.83916083916084</v>
      </c>
      <c r="AL41" s="33">
        <v>78.3</v>
      </c>
      <c r="AM41" s="23">
        <f t="shared" si="5"/>
        <v>8007.0609533183333</v>
      </c>
    </row>
    <row r="42" spans="1:39" x14ac:dyDescent="0.25">
      <c r="A42" s="24">
        <v>42</v>
      </c>
      <c r="B42" s="24">
        <v>6042</v>
      </c>
      <c r="C42" s="24">
        <v>14</v>
      </c>
      <c r="D42" s="24" t="s">
        <v>99</v>
      </c>
      <c r="E42" s="24">
        <v>2</v>
      </c>
      <c r="F42" s="24" t="s">
        <v>60</v>
      </c>
      <c r="G42" s="24" t="s">
        <v>61</v>
      </c>
      <c r="H42" s="24">
        <v>0</v>
      </c>
      <c r="I42" s="24" t="s">
        <v>90</v>
      </c>
      <c r="J42" s="24" t="s">
        <v>100</v>
      </c>
      <c r="K42" s="24">
        <v>0</v>
      </c>
      <c r="L42" s="24">
        <v>12</v>
      </c>
      <c r="M42" s="24">
        <v>3</v>
      </c>
      <c r="N42" s="24">
        <v>2022</v>
      </c>
      <c r="O42" s="25" t="s">
        <v>62</v>
      </c>
      <c r="P42" s="25" t="s">
        <v>62</v>
      </c>
      <c r="Q42" s="23" t="s">
        <v>62</v>
      </c>
      <c r="R42" s="23" t="s">
        <v>62</v>
      </c>
      <c r="S42" s="23" t="s">
        <v>63</v>
      </c>
      <c r="T42" s="26" t="s">
        <v>62</v>
      </c>
      <c r="U42" s="27" t="s">
        <v>62</v>
      </c>
      <c r="V42" s="27" t="s">
        <v>62</v>
      </c>
      <c r="W42" s="27" t="s">
        <v>62</v>
      </c>
      <c r="X42" s="28" t="s">
        <v>62</v>
      </c>
      <c r="Y42" s="27" t="s">
        <v>62</v>
      </c>
      <c r="Z42" s="27" t="s">
        <v>62</v>
      </c>
      <c r="AA42" s="35" t="s">
        <v>62</v>
      </c>
      <c r="AB42" s="27" t="s">
        <v>62</v>
      </c>
      <c r="AC42" s="28" t="s">
        <v>62</v>
      </c>
      <c r="AD42" s="27" t="s">
        <v>62</v>
      </c>
      <c r="AE42" s="29" t="s">
        <v>62</v>
      </c>
      <c r="AF42" s="30">
        <v>105</v>
      </c>
      <c r="AG42" s="31">
        <v>279.39999999999998</v>
      </c>
      <c r="AH42" s="30">
        <v>5.5</v>
      </c>
      <c r="AI42" s="32">
        <v>3760</v>
      </c>
      <c r="AJ42" s="30">
        <f t="shared" si="3"/>
        <v>119.1696999971367</v>
      </c>
      <c r="AK42" s="23">
        <f t="shared" si="4"/>
        <v>60.761460761460768</v>
      </c>
      <c r="AL42" s="33">
        <v>78.2</v>
      </c>
      <c r="AM42" s="23">
        <f t="shared" si="5"/>
        <v>8014.1022190408012</v>
      </c>
    </row>
    <row r="43" spans="1:39" x14ac:dyDescent="0.25">
      <c r="A43" s="24">
        <v>45</v>
      </c>
      <c r="B43" s="24">
        <v>6045</v>
      </c>
      <c r="C43" s="24">
        <v>15</v>
      </c>
      <c r="D43" s="24" t="s">
        <v>103</v>
      </c>
      <c r="E43" s="24">
        <v>2</v>
      </c>
      <c r="F43" s="24" t="s">
        <v>60</v>
      </c>
      <c r="G43" s="24" t="s">
        <v>61</v>
      </c>
      <c r="H43" s="24">
        <v>0</v>
      </c>
      <c r="I43" s="24" t="s">
        <v>90</v>
      </c>
      <c r="J43" s="24" t="s">
        <v>62</v>
      </c>
      <c r="K43" s="24">
        <v>0</v>
      </c>
      <c r="L43" s="24">
        <v>18</v>
      </c>
      <c r="M43" s="24">
        <v>3</v>
      </c>
      <c r="N43" s="24">
        <v>2022</v>
      </c>
      <c r="O43" s="25" t="s">
        <v>62</v>
      </c>
      <c r="P43" s="25" t="s">
        <v>62</v>
      </c>
      <c r="Q43" s="23" t="s">
        <v>62</v>
      </c>
      <c r="R43" s="23" t="s">
        <v>62</v>
      </c>
      <c r="S43" s="23" t="s">
        <v>63</v>
      </c>
      <c r="T43" s="26" t="s">
        <v>62</v>
      </c>
      <c r="U43" s="27" t="s">
        <v>62</v>
      </c>
      <c r="V43" s="27" t="s">
        <v>62</v>
      </c>
      <c r="W43" s="27" t="s">
        <v>62</v>
      </c>
      <c r="X43" s="28" t="s">
        <v>62</v>
      </c>
      <c r="Y43" s="27" t="s">
        <v>62</v>
      </c>
      <c r="Z43" s="27" t="s">
        <v>62</v>
      </c>
      <c r="AA43" s="35" t="s">
        <v>62</v>
      </c>
      <c r="AB43" s="27" t="s">
        <v>62</v>
      </c>
      <c r="AC43" s="28" t="s">
        <v>62</v>
      </c>
      <c r="AD43" s="27" t="s">
        <v>62</v>
      </c>
      <c r="AE43" s="29" t="s">
        <v>62</v>
      </c>
      <c r="AF43" s="30">
        <v>100</v>
      </c>
      <c r="AG43" s="31">
        <v>317.5</v>
      </c>
      <c r="AH43" s="30">
        <v>5.5</v>
      </c>
      <c r="AI43" s="32">
        <v>3935</v>
      </c>
      <c r="AJ43" s="30">
        <f t="shared" si="3"/>
        <v>109.75022264629921</v>
      </c>
      <c r="AK43" s="23">
        <f t="shared" si="4"/>
        <v>63.32556332556333</v>
      </c>
      <c r="AL43" s="33">
        <v>81.5</v>
      </c>
      <c r="AM43" s="23">
        <f t="shared" si="5"/>
        <v>7380.6471181102361</v>
      </c>
    </row>
    <row r="44" spans="1:39" x14ac:dyDescent="0.25">
      <c r="A44" s="24">
        <v>37</v>
      </c>
      <c r="B44" s="24">
        <v>6037</v>
      </c>
      <c r="C44" s="24">
        <v>16</v>
      </c>
      <c r="D44" s="24" t="s">
        <v>119</v>
      </c>
      <c r="E44" s="24">
        <v>2</v>
      </c>
      <c r="F44" s="24" t="s">
        <v>60</v>
      </c>
      <c r="G44" s="24" t="s">
        <v>61</v>
      </c>
      <c r="H44" s="24">
        <v>0</v>
      </c>
      <c r="I44" s="24" t="s">
        <v>90</v>
      </c>
      <c r="J44" s="24" t="s">
        <v>120</v>
      </c>
      <c r="K44" s="24">
        <v>0</v>
      </c>
      <c r="L44" s="24">
        <v>2</v>
      </c>
      <c r="M44" s="24">
        <v>1</v>
      </c>
      <c r="N44" s="24">
        <v>2022</v>
      </c>
      <c r="O44" s="25" t="s">
        <v>62</v>
      </c>
      <c r="P44" s="25" t="s">
        <v>62</v>
      </c>
      <c r="Q44" s="23" t="s">
        <v>62</v>
      </c>
      <c r="R44" s="23" t="s">
        <v>62</v>
      </c>
      <c r="S44" s="23" t="s">
        <v>63</v>
      </c>
      <c r="T44" s="26" t="s">
        <v>62</v>
      </c>
      <c r="U44" s="27" t="s">
        <v>62</v>
      </c>
      <c r="V44" s="27" t="s">
        <v>62</v>
      </c>
      <c r="W44" s="27" t="s">
        <v>62</v>
      </c>
      <c r="X44" s="28" t="s">
        <v>62</v>
      </c>
      <c r="Y44" s="27" t="s">
        <v>62</v>
      </c>
      <c r="Z44" s="27" t="s">
        <v>62</v>
      </c>
      <c r="AA44" s="35" t="s">
        <v>62</v>
      </c>
      <c r="AB44" s="27" t="s">
        <v>62</v>
      </c>
      <c r="AC44" s="28" t="s">
        <v>62</v>
      </c>
      <c r="AD44" s="27" t="s">
        <v>62</v>
      </c>
      <c r="AE44" s="29" t="s">
        <v>62</v>
      </c>
      <c r="AF44" s="30">
        <v>92</v>
      </c>
      <c r="AG44" s="31">
        <v>294.64</v>
      </c>
      <c r="AH44" s="30">
        <v>5.5</v>
      </c>
      <c r="AI44" s="32">
        <v>4100</v>
      </c>
      <c r="AJ44" s="30">
        <f t="shared" si="3"/>
        <v>123.22435505023077</v>
      </c>
      <c r="AK44" s="23">
        <f t="shared" si="4"/>
        <v>60.372960372960378</v>
      </c>
      <c r="AL44" s="33">
        <v>77.7</v>
      </c>
      <c r="AM44" s="23">
        <f t="shared" si="5"/>
        <v>8286.7757263100721</v>
      </c>
    </row>
    <row r="45" spans="1:39" x14ac:dyDescent="0.25">
      <c r="A45" s="24">
        <v>36</v>
      </c>
      <c r="B45" s="24">
        <v>6036</v>
      </c>
      <c r="C45" s="24">
        <v>17</v>
      </c>
      <c r="D45" s="24" t="s">
        <v>89</v>
      </c>
      <c r="E45" s="24">
        <v>2</v>
      </c>
      <c r="F45" s="24" t="s">
        <v>60</v>
      </c>
      <c r="G45" s="24" t="s">
        <v>61</v>
      </c>
      <c r="H45" s="24">
        <v>0</v>
      </c>
      <c r="I45" s="24" t="s">
        <v>90</v>
      </c>
      <c r="J45" s="24" t="s">
        <v>91</v>
      </c>
      <c r="K45" s="24">
        <v>0</v>
      </c>
      <c r="L45" s="24">
        <v>4</v>
      </c>
      <c r="M45" s="24">
        <v>1</v>
      </c>
      <c r="N45" s="24">
        <v>2022</v>
      </c>
      <c r="O45" s="25" t="s">
        <v>62</v>
      </c>
      <c r="P45" s="25" t="s">
        <v>62</v>
      </c>
      <c r="Q45" s="23" t="s">
        <v>62</v>
      </c>
      <c r="R45" s="23" t="s">
        <v>62</v>
      </c>
      <c r="S45" s="23" t="s">
        <v>92</v>
      </c>
      <c r="T45" s="26" t="s">
        <v>62</v>
      </c>
      <c r="U45" s="27" t="s">
        <v>62</v>
      </c>
      <c r="V45" s="27" t="s">
        <v>62</v>
      </c>
      <c r="W45" s="27" t="s">
        <v>62</v>
      </c>
      <c r="X45" s="28" t="s">
        <v>62</v>
      </c>
      <c r="Y45" s="27" t="s">
        <v>62</v>
      </c>
      <c r="Z45" s="27" t="s">
        <v>62</v>
      </c>
      <c r="AA45" s="35" t="s">
        <v>62</v>
      </c>
      <c r="AB45" s="27" t="s">
        <v>62</v>
      </c>
      <c r="AC45" s="28" t="s">
        <v>62</v>
      </c>
      <c r="AD45" s="27" t="s">
        <v>62</v>
      </c>
      <c r="AE45" s="29" t="s">
        <v>62</v>
      </c>
      <c r="AF45" s="30">
        <v>107</v>
      </c>
      <c r="AG45" s="31">
        <v>299.72000000000003</v>
      </c>
      <c r="AH45" s="30">
        <v>5.5</v>
      </c>
      <c r="AI45" s="32">
        <v>4180</v>
      </c>
      <c r="AJ45" s="30">
        <f t="shared" si="3"/>
        <v>123.49943215534498</v>
      </c>
      <c r="AK45" s="23">
        <f t="shared" si="4"/>
        <v>59.285159285159288</v>
      </c>
      <c r="AL45" s="33">
        <v>76.3</v>
      </c>
      <c r="AM45" s="23">
        <f t="shared" si="5"/>
        <v>8305.2745228880285</v>
      </c>
    </row>
    <row r="46" spans="1:39" x14ac:dyDescent="0.25">
      <c r="A46" s="24">
        <v>41</v>
      </c>
      <c r="B46" s="24">
        <v>6041</v>
      </c>
      <c r="C46" s="24">
        <v>18</v>
      </c>
      <c r="D46" s="24" t="s">
        <v>93</v>
      </c>
      <c r="E46" s="24">
        <v>2</v>
      </c>
      <c r="F46" s="24" t="s">
        <v>60</v>
      </c>
      <c r="G46" s="24" t="s">
        <v>61</v>
      </c>
      <c r="H46" s="24">
        <v>0</v>
      </c>
      <c r="I46" s="24" t="s">
        <v>90</v>
      </c>
      <c r="J46" s="24" t="s">
        <v>94</v>
      </c>
      <c r="K46" s="24">
        <v>0</v>
      </c>
      <c r="L46" s="24">
        <v>6</v>
      </c>
      <c r="M46" s="24">
        <v>1</v>
      </c>
      <c r="N46" s="24">
        <v>2022</v>
      </c>
      <c r="O46" s="25" t="s">
        <v>62</v>
      </c>
      <c r="P46" s="25" t="s">
        <v>62</v>
      </c>
      <c r="Q46" s="23" t="s">
        <v>62</v>
      </c>
      <c r="R46" s="23" t="s">
        <v>62</v>
      </c>
      <c r="S46" s="23" t="s">
        <v>95</v>
      </c>
      <c r="T46" s="26" t="s">
        <v>62</v>
      </c>
      <c r="U46" s="27" t="s">
        <v>62</v>
      </c>
      <c r="V46" s="27" t="s">
        <v>62</v>
      </c>
      <c r="W46" s="27" t="s">
        <v>62</v>
      </c>
      <c r="X46" s="28" t="s">
        <v>62</v>
      </c>
      <c r="Y46" s="27" t="s">
        <v>62</v>
      </c>
      <c r="Z46" s="27" t="s">
        <v>62</v>
      </c>
      <c r="AA46" s="35" t="s">
        <v>62</v>
      </c>
      <c r="AB46" s="27" t="s">
        <v>62</v>
      </c>
      <c r="AC46" s="28" t="s">
        <v>62</v>
      </c>
      <c r="AD46" s="27" t="s">
        <v>62</v>
      </c>
      <c r="AE46" s="29" t="s">
        <v>62</v>
      </c>
      <c r="AF46" s="30">
        <v>106</v>
      </c>
      <c r="AG46" s="31">
        <v>309.88</v>
      </c>
      <c r="AH46" s="30">
        <v>5.5</v>
      </c>
      <c r="AI46" s="32">
        <v>4155</v>
      </c>
      <c r="AJ46" s="30">
        <f t="shared" si="3"/>
        <v>118.73585495223956</v>
      </c>
      <c r="AK46" s="23">
        <f t="shared" si="4"/>
        <v>62.626262626262623</v>
      </c>
      <c r="AL46" s="33">
        <v>80.599999999999994</v>
      </c>
      <c r="AM46" s="23">
        <f t="shared" si="5"/>
        <v>7984.9263585904218</v>
      </c>
    </row>
    <row r="47" spans="1:39" x14ac:dyDescent="0.25">
      <c r="A47" s="24">
        <v>32</v>
      </c>
      <c r="B47" s="24">
        <v>6032</v>
      </c>
      <c r="C47" s="24">
        <v>19</v>
      </c>
      <c r="D47" s="24" t="s">
        <v>106</v>
      </c>
      <c r="E47" s="24">
        <v>2</v>
      </c>
      <c r="F47" s="24" t="s">
        <v>60</v>
      </c>
      <c r="G47" s="24" t="s">
        <v>61</v>
      </c>
      <c r="H47" s="24">
        <v>0</v>
      </c>
      <c r="I47" s="24" t="s">
        <v>90</v>
      </c>
      <c r="J47" s="24" t="s">
        <v>107</v>
      </c>
      <c r="K47" s="24">
        <v>0</v>
      </c>
      <c r="L47" s="24">
        <v>9</v>
      </c>
      <c r="M47" s="24">
        <v>2</v>
      </c>
      <c r="N47" s="24">
        <v>2022</v>
      </c>
      <c r="O47" s="25" t="s">
        <v>62</v>
      </c>
      <c r="P47" s="25" t="s">
        <v>62</v>
      </c>
      <c r="Q47" s="23" t="s">
        <v>62</v>
      </c>
      <c r="R47" s="23" t="s">
        <v>62</v>
      </c>
      <c r="S47" s="23" t="s">
        <v>63</v>
      </c>
      <c r="T47" s="26" t="s">
        <v>62</v>
      </c>
      <c r="U47" s="27" t="s">
        <v>62</v>
      </c>
      <c r="V47" s="27" t="s">
        <v>62</v>
      </c>
      <c r="W47" s="27" t="s">
        <v>62</v>
      </c>
      <c r="X47" s="28" t="s">
        <v>62</v>
      </c>
      <c r="Y47" s="27" t="s">
        <v>62</v>
      </c>
      <c r="Z47" s="27" t="s">
        <v>62</v>
      </c>
      <c r="AA47" s="35" t="s">
        <v>62</v>
      </c>
      <c r="AB47" s="27" t="s">
        <v>62</v>
      </c>
      <c r="AC47" s="28" t="s">
        <v>62</v>
      </c>
      <c r="AD47" s="27" t="s">
        <v>62</v>
      </c>
      <c r="AE47" s="29" t="s">
        <v>62</v>
      </c>
      <c r="AF47" s="30">
        <v>101</v>
      </c>
      <c r="AG47" s="31">
        <v>304.8</v>
      </c>
      <c r="AH47" s="30">
        <v>5.5</v>
      </c>
      <c r="AI47" s="32">
        <v>3615</v>
      </c>
      <c r="AJ47" s="30">
        <f t="shared" si="3"/>
        <v>105.02622163976376</v>
      </c>
      <c r="AK47" s="23">
        <f t="shared" si="4"/>
        <v>59.362859362859368</v>
      </c>
      <c r="AL47" s="33">
        <v>76.400000000000006</v>
      </c>
      <c r="AM47" s="23">
        <f t="shared" si="5"/>
        <v>7062.9604330708653</v>
      </c>
    </row>
    <row r="48" spans="1:39" x14ac:dyDescent="0.25">
      <c r="A48" s="24">
        <v>51</v>
      </c>
      <c r="B48" s="24">
        <v>6051</v>
      </c>
      <c r="C48" s="24">
        <v>20</v>
      </c>
      <c r="D48" s="24" t="s">
        <v>121</v>
      </c>
      <c r="E48" s="24">
        <v>2</v>
      </c>
      <c r="F48" s="24" t="s">
        <v>60</v>
      </c>
      <c r="G48" s="24" t="s">
        <v>61</v>
      </c>
      <c r="H48" s="24">
        <v>0</v>
      </c>
      <c r="I48" s="24" t="s">
        <v>90</v>
      </c>
      <c r="J48" s="24" t="s">
        <v>122</v>
      </c>
      <c r="K48" s="24">
        <v>0</v>
      </c>
      <c r="L48" s="24">
        <v>7</v>
      </c>
      <c r="M48" s="24">
        <v>2</v>
      </c>
      <c r="N48" s="24">
        <v>2022</v>
      </c>
      <c r="O48" s="25" t="s">
        <v>62</v>
      </c>
      <c r="P48" s="25" t="s">
        <v>62</v>
      </c>
      <c r="Q48" s="23" t="s">
        <v>62</v>
      </c>
      <c r="R48" s="23" t="s">
        <v>62</v>
      </c>
      <c r="S48" s="23" t="s">
        <v>98</v>
      </c>
      <c r="T48" s="26" t="s">
        <v>62</v>
      </c>
      <c r="U48" s="27" t="s">
        <v>62</v>
      </c>
      <c r="V48" s="27" t="s">
        <v>62</v>
      </c>
      <c r="W48" s="27" t="s">
        <v>62</v>
      </c>
      <c r="X48" s="28" t="s">
        <v>62</v>
      </c>
      <c r="Y48" s="27" t="s">
        <v>62</v>
      </c>
      <c r="Z48" s="27" t="s">
        <v>62</v>
      </c>
      <c r="AA48" s="35" t="s">
        <v>62</v>
      </c>
      <c r="AB48" s="27" t="s">
        <v>62</v>
      </c>
      <c r="AC48" s="28" t="s">
        <v>62</v>
      </c>
      <c r="AD48" s="27" t="s">
        <v>62</v>
      </c>
      <c r="AE48" s="29" t="s">
        <v>62</v>
      </c>
      <c r="AF48" s="30">
        <v>97</v>
      </c>
      <c r="AG48" s="31">
        <v>320.04000000000002</v>
      </c>
      <c r="AH48" s="30">
        <v>5.5</v>
      </c>
      <c r="AI48" s="32">
        <v>4380</v>
      </c>
      <c r="AJ48" s="30">
        <f t="shared" si="3"/>
        <v>121.19208345706784</v>
      </c>
      <c r="AK48" s="23">
        <f t="shared" si="4"/>
        <v>59.285159285159288</v>
      </c>
      <c r="AL48" s="33">
        <v>76.3</v>
      </c>
      <c r="AM48" s="23">
        <f t="shared" si="5"/>
        <v>8150.106486689162</v>
      </c>
    </row>
    <row r="49" spans="1:39" x14ac:dyDescent="0.25">
      <c r="A49" s="24">
        <v>47</v>
      </c>
      <c r="B49" s="24">
        <v>6047</v>
      </c>
      <c r="C49" s="24">
        <v>21</v>
      </c>
      <c r="D49" s="24" t="s">
        <v>126</v>
      </c>
      <c r="E49" s="24">
        <v>2</v>
      </c>
      <c r="F49" s="24" t="s">
        <v>60</v>
      </c>
      <c r="G49" s="24" t="s">
        <v>61</v>
      </c>
      <c r="H49" s="24">
        <v>0</v>
      </c>
      <c r="I49" s="24" t="s">
        <v>90</v>
      </c>
      <c r="J49" s="24" t="s">
        <v>114</v>
      </c>
      <c r="K49" s="24">
        <v>0</v>
      </c>
      <c r="L49" s="24">
        <v>5</v>
      </c>
      <c r="M49" s="24">
        <v>2</v>
      </c>
      <c r="N49" s="24">
        <v>2022</v>
      </c>
      <c r="O49" s="25" t="s">
        <v>62</v>
      </c>
      <c r="P49" s="25" t="s">
        <v>62</v>
      </c>
      <c r="Q49" s="23" t="s">
        <v>62</v>
      </c>
      <c r="R49" s="23" t="s">
        <v>62</v>
      </c>
      <c r="S49" s="23" t="s">
        <v>98</v>
      </c>
      <c r="T49" s="26" t="s">
        <v>62</v>
      </c>
      <c r="U49" s="27" t="s">
        <v>62</v>
      </c>
      <c r="V49" s="27" t="s">
        <v>62</v>
      </c>
      <c r="W49" s="27" t="s">
        <v>62</v>
      </c>
      <c r="X49" s="28" t="s">
        <v>62</v>
      </c>
      <c r="Y49" s="27" t="s">
        <v>62</v>
      </c>
      <c r="Z49" s="27" t="s">
        <v>62</v>
      </c>
      <c r="AA49" s="35" t="s">
        <v>62</v>
      </c>
      <c r="AB49" s="27" t="s">
        <v>62</v>
      </c>
      <c r="AC49" s="28" t="s">
        <v>62</v>
      </c>
      <c r="AD49" s="27" t="s">
        <v>62</v>
      </c>
      <c r="AE49" s="29" t="s">
        <v>62</v>
      </c>
      <c r="AF49" s="30">
        <v>93</v>
      </c>
      <c r="AG49" s="31">
        <v>309.88</v>
      </c>
      <c r="AH49" s="30">
        <v>5.5</v>
      </c>
      <c r="AI49" s="32">
        <v>4100</v>
      </c>
      <c r="AJ49" s="30">
        <f t="shared" si="3"/>
        <v>117.16414086743254</v>
      </c>
      <c r="AK49" s="23">
        <f t="shared" si="4"/>
        <v>60.139860139860147</v>
      </c>
      <c r="AL49" s="33">
        <v>77.400000000000006</v>
      </c>
      <c r="AM49" s="23">
        <f t="shared" si="5"/>
        <v>7879.2293791144948</v>
      </c>
    </row>
    <row r="50" spans="1:39" x14ac:dyDescent="0.25">
      <c r="A50" s="24">
        <v>44</v>
      </c>
      <c r="B50" s="24">
        <v>6044</v>
      </c>
      <c r="C50" s="24">
        <v>22</v>
      </c>
      <c r="D50" s="24" t="s">
        <v>113</v>
      </c>
      <c r="E50" s="24">
        <v>2</v>
      </c>
      <c r="F50" s="24" t="s">
        <v>60</v>
      </c>
      <c r="G50" s="24" t="s">
        <v>61</v>
      </c>
      <c r="H50" s="24">
        <v>0</v>
      </c>
      <c r="I50" s="24" t="s">
        <v>90</v>
      </c>
      <c r="J50" s="24" t="s">
        <v>114</v>
      </c>
      <c r="K50" s="24">
        <v>0</v>
      </c>
      <c r="L50" s="24">
        <v>3</v>
      </c>
      <c r="M50" s="24">
        <v>2</v>
      </c>
      <c r="N50" s="24">
        <v>2022</v>
      </c>
      <c r="O50" s="25" t="s">
        <v>62</v>
      </c>
      <c r="P50" s="25" t="s">
        <v>62</v>
      </c>
      <c r="Q50" s="23" t="s">
        <v>62</v>
      </c>
      <c r="R50" s="23" t="s">
        <v>62</v>
      </c>
      <c r="S50" s="23" t="s">
        <v>98</v>
      </c>
      <c r="T50" s="26" t="s">
        <v>62</v>
      </c>
      <c r="U50" s="27" t="s">
        <v>62</v>
      </c>
      <c r="V50" s="27" t="s">
        <v>62</v>
      </c>
      <c r="W50" s="27" t="s">
        <v>62</v>
      </c>
      <c r="X50" s="28" t="s">
        <v>62</v>
      </c>
      <c r="Y50" s="27" t="s">
        <v>62</v>
      </c>
      <c r="Z50" s="27" t="s">
        <v>62</v>
      </c>
      <c r="AA50" s="35" t="s">
        <v>62</v>
      </c>
      <c r="AB50" s="27" t="s">
        <v>62</v>
      </c>
      <c r="AC50" s="28" t="s">
        <v>62</v>
      </c>
      <c r="AD50" s="27" t="s">
        <v>62</v>
      </c>
      <c r="AE50" s="29" t="s">
        <v>62</v>
      </c>
      <c r="AF50" s="30">
        <v>94</v>
      </c>
      <c r="AG50" s="31">
        <v>281.94</v>
      </c>
      <c r="AH50" s="30">
        <v>5.5</v>
      </c>
      <c r="AI50" s="32">
        <v>3520</v>
      </c>
      <c r="AJ50" s="30">
        <f t="shared" si="3"/>
        <v>110.55805021777682</v>
      </c>
      <c r="AK50" s="23">
        <f t="shared" si="4"/>
        <v>62.31546231546232</v>
      </c>
      <c r="AL50" s="33">
        <v>80.2</v>
      </c>
      <c r="AM50" s="23">
        <f t="shared" si="5"/>
        <v>7434.9731148471301</v>
      </c>
    </row>
    <row r="51" spans="1:39" x14ac:dyDescent="0.25">
      <c r="A51" s="24">
        <v>38</v>
      </c>
      <c r="B51" s="24">
        <v>6038</v>
      </c>
      <c r="C51" s="24">
        <v>23</v>
      </c>
      <c r="D51" s="24" t="s">
        <v>118</v>
      </c>
      <c r="E51" s="24">
        <v>2</v>
      </c>
      <c r="F51" s="24" t="s">
        <v>60</v>
      </c>
      <c r="G51" s="24" t="s">
        <v>61</v>
      </c>
      <c r="H51" s="24">
        <v>5</v>
      </c>
      <c r="I51" s="24" t="s">
        <v>90</v>
      </c>
      <c r="J51" s="24" t="s">
        <v>62</v>
      </c>
      <c r="K51" s="24">
        <v>0</v>
      </c>
      <c r="L51" s="24">
        <v>16</v>
      </c>
      <c r="M51" s="24">
        <v>1</v>
      </c>
      <c r="N51" s="24">
        <v>2022</v>
      </c>
      <c r="O51" s="25" t="s">
        <v>62</v>
      </c>
      <c r="P51" s="25" t="s">
        <v>62</v>
      </c>
      <c r="Q51" s="23" t="s">
        <v>62</v>
      </c>
      <c r="R51" s="23" t="s">
        <v>62</v>
      </c>
      <c r="S51" s="23" t="s">
        <v>63</v>
      </c>
      <c r="T51" s="26" t="s">
        <v>62</v>
      </c>
      <c r="U51" s="27" t="s">
        <v>62</v>
      </c>
      <c r="V51" s="27" t="s">
        <v>62</v>
      </c>
      <c r="W51" s="27" t="s">
        <v>62</v>
      </c>
      <c r="X51" s="28" t="s">
        <v>62</v>
      </c>
      <c r="Y51" s="27" t="s">
        <v>62</v>
      </c>
      <c r="Z51" s="27" t="s">
        <v>62</v>
      </c>
      <c r="AA51" s="35" t="s">
        <v>62</v>
      </c>
      <c r="AB51" s="27" t="s">
        <v>62</v>
      </c>
      <c r="AC51" s="28" t="s">
        <v>62</v>
      </c>
      <c r="AD51" s="27" t="s">
        <v>62</v>
      </c>
      <c r="AE51" s="29" t="s">
        <v>62</v>
      </c>
      <c r="AF51" s="30">
        <v>106</v>
      </c>
      <c r="AG51" s="31">
        <v>289.56</v>
      </c>
      <c r="AH51" s="30">
        <v>5.5</v>
      </c>
      <c r="AI51" s="32">
        <v>4045</v>
      </c>
      <c r="AJ51" s="30">
        <f t="shared" si="3"/>
        <v>123.70417603052906</v>
      </c>
      <c r="AK51" s="23">
        <f t="shared" si="4"/>
        <v>61.92696192696193</v>
      </c>
      <c r="AL51" s="33">
        <v>79.7</v>
      </c>
      <c r="AM51" s="23">
        <f t="shared" si="5"/>
        <v>8319.0434452272402</v>
      </c>
    </row>
    <row r="52" spans="1:39" x14ac:dyDescent="0.25">
      <c r="A52" s="24">
        <v>40</v>
      </c>
      <c r="B52" s="24">
        <v>6040</v>
      </c>
      <c r="C52" s="24">
        <v>24</v>
      </c>
      <c r="D52" s="24" t="s">
        <v>123</v>
      </c>
      <c r="E52" s="24">
        <v>2</v>
      </c>
      <c r="F52" s="24" t="s">
        <v>60</v>
      </c>
      <c r="G52" s="24" t="s">
        <v>61</v>
      </c>
      <c r="H52" s="24">
        <v>6</v>
      </c>
      <c r="I52" s="24" t="s">
        <v>90</v>
      </c>
      <c r="J52" s="24" t="s">
        <v>62</v>
      </c>
      <c r="K52" s="24">
        <v>0</v>
      </c>
      <c r="L52" s="24">
        <v>17</v>
      </c>
      <c r="M52" s="24">
        <v>2</v>
      </c>
      <c r="N52" s="24">
        <v>2022</v>
      </c>
      <c r="O52" s="25" t="s">
        <v>62</v>
      </c>
      <c r="P52" s="25" t="s">
        <v>62</v>
      </c>
      <c r="Q52" s="23" t="s">
        <v>62</v>
      </c>
      <c r="R52" s="23" t="s">
        <v>62</v>
      </c>
      <c r="S52" s="23" t="s">
        <v>63</v>
      </c>
      <c r="T52" s="26" t="s">
        <v>62</v>
      </c>
      <c r="U52" s="27" t="s">
        <v>62</v>
      </c>
      <c r="V52" s="27" t="s">
        <v>62</v>
      </c>
      <c r="W52" s="27" t="s">
        <v>62</v>
      </c>
      <c r="X52" s="28" t="s">
        <v>62</v>
      </c>
      <c r="Y52" s="27" t="s">
        <v>62</v>
      </c>
      <c r="Z52" s="27" t="s">
        <v>62</v>
      </c>
      <c r="AA52" s="35" t="s">
        <v>62</v>
      </c>
      <c r="AB52" s="27" t="s">
        <v>62</v>
      </c>
      <c r="AC52" s="28" t="s">
        <v>62</v>
      </c>
      <c r="AD52" s="27" t="s">
        <v>62</v>
      </c>
      <c r="AE52" s="29" t="s">
        <v>62</v>
      </c>
      <c r="AF52" s="30">
        <v>118</v>
      </c>
      <c r="AG52" s="31">
        <v>284.48</v>
      </c>
      <c r="AH52" s="30">
        <v>5.5</v>
      </c>
      <c r="AI52" s="32">
        <v>3950</v>
      </c>
      <c r="AJ52" s="30">
        <f t="shared" si="3"/>
        <v>122.95600932930257</v>
      </c>
      <c r="AK52" s="23">
        <f t="shared" si="4"/>
        <v>62.004662004662009</v>
      </c>
      <c r="AL52" s="33">
        <v>79.8</v>
      </c>
      <c r="AM52" s="23">
        <f t="shared" si="5"/>
        <v>8268.7296119235089</v>
      </c>
    </row>
    <row r="53" spans="1:39" x14ac:dyDescent="0.25">
      <c r="A53" s="24">
        <v>46</v>
      </c>
      <c r="B53" s="24">
        <v>6046</v>
      </c>
      <c r="C53" s="24">
        <v>25</v>
      </c>
      <c r="D53" s="24" t="s">
        <v>127</v>
      </c>
      <c r="E53" s="24">
        <v>2</v>
      </c>
      <c r="F53" s="24" t="s">
        <v>60</v>
      </c>
      <c r="G53" s="24" t="s">
        <v>61</v>
      </c>
      <c r="H53" s="24">
        <v>7</v>
      </c>
      <c r="I53" s="24" t="s">
        <v>90</v>
      </c>
      <c r="J53" s="24" t="s">
        <v>62</v>
      </c>
      <c r="K53" s="24">
        <v>0</v>
      </c>
      <c r="L53" s="24">
        <v>12</v>
      </c>
      <c r="M53" s="24">
        <v>1</v>
      </c>
      <c r="N53" s="24">
        <v>2022</v>
      </c>
      <c r="O53" s="25" t="s">
        <v>62</v>
      </c>
      <c r="P53" s="25" t="s">
        <v>62</v>
      </c>
      <c r="Q53" s="23" t="s">
        <v>62</v>
      </c>
      <c r="R53" s="23" t="s">
        <v>62</v>
      </c>
      <c r="S53" s="23" t="s">
        <v>95</v>
      </c>
      <c r="T53" s="26" t="s">
        <v>62</v>
      </c>
      <c r="U53" s="27" t="s">
        <v>62</v>
      </c>
      <c r="V53" s="27" t="s">
        <v>62</v>
      </c>
      <c r="W53" s="27" t="s">
        <v>62</v>
      </c>
      <c r="X53" s="28" t="s">
        <v>62</v>
      </c>
      <c r="Y53" s="27" t="s">
        <v>62</v>
      </c>
      <c r="Z53" s="27" t="s">
        <v>62</v>
      </c>
      <c r="AA53" s="35" t="s">
        <v>62</v>
      </c>
      <c r="AB53" s="27" t="s">
        <v>62</v>
      </c>
      <c r="AC53" s="28" t="s">
        <v>62</v>
      </c>
      <c r="AD53" s="27" t="s">
        <v>62</v>
      </c>
      <c r="AE53" s="29" t="s">
        <v>62</v>
      </c>
      <c r="AF53" s="30">
        <v>104</v>
      </c>
      <c r="AG53" s="31">
        <v>266.7</v>
      </c>
      <c r="AH53" s="30">
        <v>5.5</v>
      </c>
      <c r="AI53" s="32">
        <v>3665</v>
      </c>
      <c r="AJ53" s="30">
        <f t="shared" si="3"/>
        <v>121.6901331151106</v>
      </c>
      <c r="AK53" s="23">
        <f t="shared" si="4"/>
        <v>61.460761460761461</v>
      </c>
      <c r="AL53" s="33">
        <v>79.099999999999994</v>
      </c>
      <c r="AM53" s="23">
        <f t="shared" si="5"/>
        <v>8183.6000749906252</v>
      </c>
    </row>
    <row r="54" spans="1:39" x14ac:dyDescent="0.25">
      <c r="A54" s="24">
        <v>52</v>
      </c>
      <c r="B54" s="24">
        <v>6052</v>
      </c>
      <c r="C54" s="24">
        <v>26</v>
      </c>
      <c r="D54" s="24" t="s">
        <v>115</v>
      </c>
      <c r="E54" s="24">
        <v>2</v>
      </c>
      <c r="F54" s="24" t="s">
        <v>60</v>
      </c>
      <c r="G54" s="24" t="s">
        <v>61</v>
      </c>
      <c r="H54" s="24">
        <v>8</v>
      </c>
      <c r="I54" s="24" t="s">
        <v>90</v>
      </c>
      <c r="J54" s="24" t="s">
        <v>62</v>
      </c>
      <c r="K54" s="24">
        <v>0</v>
      </c>
      <c r="L54" s="24">
        <v>4</v>
      </c>
      <c r="M54" s="24">
        <v>3</v>
      </c>
      <c r="N54" s="24">
        <v>2022</v>
      </c>
      <c r="O54" s="25" t="s">
        <v>62</v>
      </c>
      <c r="P54" s="25" t="s">
        <v>62</v>
      </c>
      <c r="Q54" s="23" t="s">
        <v>62</v>
      </c>
      <c r="R54" s="23" t="s">
        <v>62</v>
      </c>
      <c r="S54" s="23" t="s">
        <v>63</v>
      </c>
      <c r="T54" s="26" t="s">
        <v>62</v>
      </c>
      <c r="U54" s="27" t="s">
        <v>62</v>
      </c>
      <c r="V54" s="27" t="s">
        <v>62</v>
      </c>
      <c r="W54" s="27" t="s">
        <v>62</v>
      </c>
      <c r="X54" s="28" t="s">
        <v>62</v>
      </c>
      <c r="Y54" s="27" t="s">
        <v>62</v>
      </c>
      <c r="Z54" s="27" t="s">
        <v>62</v>
      </c>
      <c r="AA54" s="35" t="s">
        <v>62</v>
      </c>
      <c r="AB54" s="27" t="s">
        <v>62</v>
      </c>
      <c r="AC54" s="28" t="s">
        <v>62</v>
      </c>
      <c r="AD54" s="27" t="s">
        <v>62</v>
      </c>
      <c r="AE54" s="29" t="s">
        <v>62</v>
      </c>
      <c r="AF54" s="30">
        <v>107</v>
      </c>
      <c r="AG54" s="31">
        <v>274.32</v>
      </c>
      <c r="AH54" s="30">
        <v>5.5</v>
      </c>
      <c r="AI54" s="32">
        <v>4135</v>
      </c>
      <c r="AJ54" s="30">
        <f t="shared" si="3"/>
        <v>133.48191992636333</v>
      </c>
      <c r="AK54" s="23">
        <f t="shared" si="4"/>
        <v>60.606060606060609</v>
      </c>
      <c r="AL54" s="33">
        <v>78</v>
      </c>
      <c r="AM54" s="23">
        <f t="shared" si="5"/>
        <v>8976.5917906095056</v>
      </c>
    </row>
    <row r="55" spans="1:39" x14ac:dyDescent="0.25">
      <c r="A55" s="24">
        <v>43</v>
      </c>
      <c r="B55" s="24">
        <v>6043</v>
      </c>
      <c r="C55" s="24">
        <v>27</v>
      </c>
      <c r="D55" s="24" t="s">
        <v>132</v>
      </c>
      <c r="E55" s="24">
        <v>2</v>
      </c>
      <c r="F55" s="24" t="s">
        <v>60</v>
      </c>
      <c r="G55" s="24" t="s">
        <v>61</v>
      </c>
      <c r="H55" s="24">
        <v>9</v>
      </c>
      <c r="I55" s="24" t="s">
        <v>90</v>
      </c>
      <c r="J55" s="24" t="s">
        <v>62</v>
      </c>
      <c r="K55" s="24">
        <v>0</v>
      </c>
      <c r="L55" s="24">
        <v>2</v>
      </c>
      <c r="M55" s="24">
        <v>3</v>
      </c>
      <c r="N55" s="24">
        <v>2022</v>
      </c>
      <c r="O55" s="25" t="s">
        <v>62</v>
      </c>
      <c r="P55" s="25" t="s">
        <v>62</v>
      </c>
      <c r="Q55" s="23" t="s">
        <v>62</v>
      </c>
      <c r="R55" s="23" t="s">
        <v>62</v>
      </c>
      <c r="S55" s="23" t="s">
        <v>63</v>
      </c>
      <c r="T55" s="26" t="s">
        <v>62</v>
      </c>
      <c r="U55" s="27" t="s">
        <v>62</v>
      </c>
      <c r="V55" s="27" t="s">
        <v>62</v>
      </c>
      <c r="W55" s="27" t="s">
        <v>62</v>
      </c>
      <c r="X55" s="28" t="s">
        <v>62</v>
      </c>
      <c r="Y55" s="27" t="s">
        <v>62</v>
      </c>
      <c r="Z55" s="27" t="s">
        <v>62</v>
      </c>
      <c r="AA55" s="35" t="s">
        <v>62</v>
      </c>
      <c r="AB55" s="27" t="s">
        <v>62</v>
      </c>
      <c r="AC55" s="28" t="s">
        <v>62</v>
      </c>
      <c r="AD55" s="27" t="s">
        <v>62</v>
      </c>
      <c r="AE55" s="29" t="s">
        <v>62</v>
      </c>
      <c r="AF55" s="30">
        <v>99</v>
      </c>
      <c r="AG55" s="31">
        <v>302.26</v>
      </c>
      <c r="AH55" s="30">
        <v>5.5</v>
      </c>
      <c r="AI55" s="32">
        <v>4040</v>
      </c>
      <c r="AJ55" s="30">
        <f t="shared" si="3"/>
        <v>118.36003638192282</v>
      </c>
      <c r="AK55" s="23">
        <f t="shared" si="4"/>
        <v>63.092463092463099</v>
      </c>
      <c r="AL55" s="33">
        <v>81.2</v>
      </c>
      <c r="AM55" s="23">
        <f t="shared" si="5"/>
        <v>7959.6527492886908</v>
      </c>
    </row>
  </sheetData>
  <sheetProtection formatColumns="0"/>
  <sortState xmlns:xlrd2="http://schemas.microsoft.com/office/spreadsheetml/2017/richdata2" ref="A2:AM55">
    <sortCondition ref="E2:E55"/>
    <sortCondition ref="C2:C55"/>
  </sortState>
  <conditionalFormatting sqref="AJ1">
    <cfRule type="colorScale" priority="1">
      <colorScale>
        <cfvo type="min"/>
        <cfvo type="percentile" val="50"/>
        <cfvo type="max"/>
        <color rgb="FFF8696B"/>
        <color rgb="FFFCFCFF"/>
        <color rgb="FF5A8AC6"/>
      </colorScale>
    </cfRule>
  </conditionalFormatting>
  <dataValidations count="23">
    <dataValidation type="decimal" allowBlank="1" showDropDown="1" showInputMessage="1" showErrorMessage="1" errorTitle="Wrong value" error="Trait type is Numeric and length = 2, decimals = 0." promptTitle="Trait - Numeric" prompt="APP2" sqref="P2:P55" xr:uid="{B15CC2DE-75EA-654E-B0B9-C6BD52578C1C}">
      <formula1>-99</formula1>
      <formula2>99</formula2>
    </dataValidation>
    <dataValidation type="decimal" allowBlank="1" showDropDown="1" showInputMessage="1" showErrorMessage="1" errorTitle="Wrong value" error="Trait type is Numeric and length = 5, decimals = 1." promptTitle="Trait - Numeric" prompt="GROWTHST2" sqref="AD2:AD55" xr:uid="{A225FA37-DA44-A04D-8EFB-58E79FB6AAE1}">
      <formula1>-9999.9</formula1>
      <formula2>9999.9</formula2>
    </dataValidation>
    <dataValidation type="decimal" allowBlank="1" showDropDown="1" showInputMessage="1" showErrorMessage="1" errorTitle="Wrong value" error="Trait type is Numeric and length = 8, decimals = 3." promptTitle="Trait - Numeric" prompt="STANDVIS1" sqref="AE2:AE55" xr:uid="{946A3553-BF1D-DA49-A4E3-8D081ECBFE12}">
      <formula1>-99999.999</formula1>
      <formula2>99999.999</formula2>
    </dataValidation>
    <dataValidation type="textLength" operator="lessThanOrEqual" allowBlank="1" showDropDown="1" showInputMessage="1" showErrorMessage="1" errorTitle="Wrong value" error="Trait type is Alphanumeric and length = 50." promptTitle="Trait - Alphanumeric" prompt="NOTES2" sqref="R2:R55" xr:uid="{47E344C8-45D5-3F40-A5FB-5C3ABFE81839}">
      <formula1>50</formula1>
    </dataValidation>
    <dataValidation type="decimal" allowBlank="1" showDropDown="1" showInputMessage="1" showErrorMessage="1" errorTitle="Wrong value" error="Trait type is Numeric and length = 20, decimals = 2." promptTitle="Trait - Numeric" prompt="YLD_BUA" sqref="AJ2:AJ55" xr:uid="{7506957A-0970-D345-9F24-E854A489BE7A}">
      <formula1>-1000000000000000000</formula1>
      <formula2>1000000000000000000</formula2>
    </dataValidation>
    <dataValidation type="decimal" allowBlank="1" showDropDown="1" showInputMessage="1" showErrorMessage="1" errorTitle="Wrong value" error="Trait type is Numeric and length = 10, decimals = 2." promptTitle="Trait - Numeric" prompt="PROTEIN" sqref="AA2:AA55" xr:uid="{62021BF2-026C-514D-9675-73F7E9540DB6}">
      <formula1>-99999999.99</formula1>
      <formula2>99999999.99</formula2>
    </dataValidation>
    <dataValidation type="decimal" allowBlank="1" showDropDown="1" showInputMessage="1" showErrorMessage="1" errorTitle="Wrong value" error="Trait type is Numeric and length = 4, decimals = 0." promptTitle="Trait - Numeric" prompt="YRSEV2" sqref="Y2:Y55" xr:uid="{B0BABA47-8A57-0843-8A2F-389C6C3A3975}">
      <formula1>-9999</formula1>
      <formula2>9999</formula2>
    </dataValidation>
    <dataValidation type="decimal" allowBlank="1" showDropDown="1" showInputMessage="1" showErrorMessage="1" errorTitle="Wrong value" error="Trait type is Numeric and length = 4, decimals = 1." promptTitle="Trait - Numeric" prompt="YRIT2" sqref="X2:X55" xr:uid="{94F6968C-75E0-3541-AAEE-D22FAF109AD0}">
      <formula1>-999.9</formula1>
      <formula2>999.9</formula2>
    </dataValidation>
    <dataValidation type="decimal" allowBlank="1" showDropDown="1" showInputMessage="1" showErrorMessage="1" errorTitle="Wrong value" error="Trait type is Numeric and length = 8, decimals = 2." promptTitle="Trait - Numeric" prompt="TWTKGHL" sqref="AL2:AL55" xr:uid="{BAE9869D-D2A1-594D-8776-11AA615B36ED}">
      <formula1>-999999.99</formula1>
      <formula2>999999.99</formula2>
    </dataValidation>
    <dataValidation type="decimal" allowBlank="1" showDropDown="1" showInputMessage="1" showErrorMessage="1" errorTitle="Wrong value" error="Trait type is Numeric and length = 5, decimals = 2." promptTitle="Trait - Numeric" prompt="GROWTHSTAG" sqref="T2:T55" xr:uid="{6561F508-D70B-AF41-9D71-46561B529911}">
      <formula1>-999.99</formula1>
      <formula2>999.99</formula2>
    </dataValidation>
    <dataValidation type="textLength" operator="lessThanOrEqual" allowBlank="1" showDropDown="1" showInputMessage="1" showErrorMessage="1" errorTitle="Wrong value" error="Trait type is Alphanumeric and length = 50." promptTitle="Trait - Alphanumeric" prompt="NOTES" sqref="Q2:Q55" xr:uid="{A8F55238-2FBA-CA4A-9FDF-33BD48FB8D5C}">
      <formula1>50</formula1>
    </dataValidation>
    <dataValidation type="decimal" allowBlank="1" showDropDown="1" showInputMessage="1" showErrorMessage="1" errorTitle="Wrong value" error="Trait type is Numeric and length = 18, decimals = 2." promptTitle="Trait - Numeric" prompt="YIELDG" sqref="AI2:AI55" xr:uid="{4CB6570B-749B-5844-878E-7E976D62220D}">
      <formula1>-10000000000000000</formula1>
      <formula2>10000000000000000</formula2>
    </dataValidation>
    <dataValidation type="decimal" allowBlank="1" showDropDown="1" showInputMessage="1" showErrorMessage="1" errorTitle="Wrong value" error="Trait type is Numeric and length = 20, decimals = 2." promptTitle="Trait - Numeric" prompt="PLOTWID" sqref="AH2:AH55" xr:uid="{FF50970B-9B44-324D-BC90-9FFA664A3434}">
      <formula1>-1000000000000000000</formula1>
      <formula2>1000000000000000000</formula2>
    </dataValidation>
    <dataValidation type="decimal" allowBlank="1" showDropDown="1" showInputMessage="1" showErrorMessage="1" errorTitle="Wrong value" error="Trait type is Numeric and length = 6, decimals = 2." promptTitle="Trait - Numeric" prompt="PLOTLEN" sqref="AG2:AG55" xr:uid="{8E823834-6805-E346-96EA-3929B76EE383}">
      <formula1>-9999.99</formula1>
      <formula2>9999.99</formula2>
    </dataValidation>
    <dataValidation type="decimal" allowBlank="1" showDropDown="1" showInputMessage="1" showErrorMessage="1" errorTitle="Wrong value" error="Trait type is Numeric and length = 4, decimals = 0." promptTitle="Trait - Numeric" prompt="YRSEV" sqref="W2:W55" xr:uid="{4E18220A-D1BC-594B-BACA-7DB3535AF885}">
      <formula1>-9999</formula1>
      <formula2>9999</formula2>
    </dataValidation>
    <dataValidation type="decimal" allowBlank="1" showDropDown="1" showInputMessage="1" showErrorMessage="1" errorTitle="Wrong value" error="Trait type is Numeric and length = 4, decimals = 0." promptTitle="Trait - Numeric" prompt="YRIT" sqref="V2:V55" xr:uid="{021016CE-403D-FE43-9479-D8A540BF9D62}">
      <formula1>-9999</formula1>
      <formula2>9999</formula2>
    </dataValidation>
    <dataValidation type="decimal" allowBlank="1" showDropDown="1" showInputMessage="1" showErrorMessage="1" errorTitle="Wrong value" error="Trait type is Numeric and length = 2, decimals = 0." promptTitle="Trait - Numeric" prompt="APP" sqref="O2:O55" xr:uid="{BF745EAB-1BB8-534D-909C-4B611E9FEC87}">
      <formula1>-99</formula1>
      <formula2>99</formula2>
    </dataValidation>
    <dataValidation type="decimal" allowBlank="1" showDropDown="1" showInputMessage="1" showErrorMessage="1" errorTitle="Wrong value" error="Trait type is Numeric and length = 3, decimals = 0." promptTitle="Trait - Numeric" prompt="LOD" sqref="AC2:AC55" xr:uid="{ED42BA9D-516F-2844-8A42-F893B3839C05}">
      <formula1>-999</formula1>
      <formula2>999</formula2>
    </dataValidation>
    <dataValidation type="decimal" allowBlank="1" showDropDown="1" showInputMessage="1" showErrorMessage="1" errorTitle="Wrong value" error="Trait type is Numeric and length = 20, decimals = 2." promptTitle="Trait - Numeric" prompt="HTCM" sqref="AF2:AF55" xr:uid="{54878F48-8767-FC49-A13D-460906E8D09D}">
      <formula1>-1000000000000000000</formula1>
      <formula2>1000000000000000000</formula2>
    </dataValidation>
    <dataValidation type="decimal" allowBlank="1" showDropDown="1" showInputMessage="1" showErrorMessage="1" errorTitle="Wrong value" error="Trait type is Numeric and length = 4, decimals = 0." promptTitle="Trait - Numeric" prompt="HDJUL" sqref="U2:U55" xr:uid="{8F5C7E85-AB6E-9A4C-A9FA-0F8FB0C739F1}">
      <formula1>-9999</formula1>
      <formula2>9999</formula2>
    </dataValidation>
    <dataValidation type="decimal" allowBlank="1" showDropDown="1" showInputMessage="1" showErrorMessage="1" errorTitle="Wrong value" error="Trait type is Numeric and length = 4, decimals = 0." promptTitle="Trait - Numeric" prompt="SPRSTND" sqref="AB2:AB55" xr:uid="{C03F3A63-7BF6-7744-A0D2-D54FF37CEC4F}">
      <formula1>-9999</formula1>
      <formula2>9999</formula2>
    </dataValidation>
    <dataValidation type="textLength" operator="lessThanOrEqual" allowBlank="1" showDropDown="1" showInputMessage="1" showErrorMessage="1" errorTitle="Wrong value" error="Trait type is Alphanumeric and length = 6." promptTitle="Trait - Alphanumeric" prompt="HEADCODE" sqref="S2:S55" xr:uid="{0CE218C5-D84F-264E-B34C-6D36DDE72304}">
      <formula1>6</formula1>
    </dataValidation>
    <dataValidation type="decimal" allowBlank="1" showDropDown="1" showInputMessage="1" showErrorMessage="1" errorTitle="Wrong value" error="Trait type is Numeric and length = 4, decimals = 0." promptTitle="Trait - Numeric" prompt="PLS" sqref="Z2:Z55" xr:uid="{72359A8C-C661-CA41-B9CF-4204B04C3C4D}">
      <formula1>-9999</formula1>
      <formula2>9999</formula2>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85A2D-7444-8B44-A3B8-9B0EDC655431}">
  <dimension ref="A1"/>
  <sheetViews>
    <sheetView workbookViewId="0">
      <selection activeCell="E42" sqref="E42"/>
    </sheetView>
  </sheetViews>
  <sheetFormatPr defaultColWidth="11"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A0277-49BA-46C3-9E25-5F7D90D5B67B}">
  <dimension ref="A1:A22"/>
  <sheetViews>
    <sheetView workbookViewId="0">
      <selection activeCell="D23" sqref="D23"/>
    </sheetView>
  </sheetViews>
  <sheetFormatPr defaultColWidth="8.85546875" defaultRowHeight="12.75" x14ac:dyDescent="0.2"/>
  <sheetData>
    <row r="1" spans="1:1" x14ac:dyDescent="0.2">
      <c r="A1" t="s">
        <v>21</v>
      </c>
    </row>
    <row r="3" spans="1:1" x14ac:dyDescent="0.2">
      <c r="A3" t="s">
        <v>22</v>
      </c>
    </row>
    <row r="5" spans="1:1" x14ac:dyDescent="0.2">
      <c r="A5" t="s">
        <v>23</v>
      </c>
    </row>
    <row r="7" spans="1:1" x14ac:dyDescent="0.2">
      <c r="A7" t="s">
        <v>24</v>
      </c>
    </row>
    <row r="9" spans="1:1" x14ac:dyDescent="0.2">
      <c r="A9" t="s">
        <v>25</v>
      </c>
    </row>
    <row r="11" spans="1:1" x14ac:dyDescent="0.2">
      <c r="A11" t="s">
        <v>26</v>
      </c>
    </row>
    <row r="13" spans="1:1" x14ac:dyDescent="0.2">
      <c r="A13" t="s">
        <v>27</v>
      </c>
    </row>
    <row r="14" spans="1:1" x14ac:dyDescent="0.2">
      <c r="A14" t="s">
        <v>28</v>
      </c>
    </row>
    <row r="15" spans="1:1" x14ac:dyDescent="0.2">
      <c r="A15" t="s">
        <v>29</v>
      </c>
    </row>
    <row r="16" spans="1:1" x14ac:dyDescent="0.2">
      <c r="A16" t="s">
        <v>30</v>
      </c>
    </row>
    <row r="17" spans="1:1" x14ac:dyDescent="0.2">
      <c r="A17" t="s">
        <v>31</v>
      </c>
    </row>
    <row r="18" spans="1:1" x14ac:dyDescent="0.2">
      <c r="A18" t="s">
        <v>32</v>
      </c>
    </row>
    <row r="19" spans="1:1" x14ac:dyDescent="0.2">
      <c r="A19" t="s">
        <v>33</v>
      </c>
    </row>
    <row r="20" spans="1:1" x14ac:dyDescent="0.2">
      <c r="A20" t="s">
        <v>34</v>
      </c>
    </row>
    <row r="22" spans="1:1" x14ac:dyDescent="0.2">
      <c r="A22"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Form-Means</vt:lpstr>
      <vt:lpstr>Raw Data</vt:lpstr>
      <vt:lpstr>Additional Info</vt:lpstr>
      <vt:lpstr>WWCOE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Myron O Fountain</dc:creator>
  <cp:lastModifiedBy>McLane, Judene</cp:lastModifiedBy>
  <cp:lastPrinted>2021-09-06T20:33:00Z</cp:lastPrinted>
  <dcterms:created xsi:type="dcterms:W3CDTF">2019-07-26T18:31:39Z</dcterms:created>
  <dcterms:modified xsi:type="dcterms:W3CDTF">2022-10-21T20:22:09Z</dcterms:modified>
</cp:coreProperties>
</file>